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i49563\Desktop\Obnova domu smútku - Výzva\"/>
    </mc:Choice>
  </mc:AlternateContent>
  <bookViews>
    <workbookView xWindow="0" yWindow="0" windowWidth="21570" windowHeight="8145" firstSheet="2" activeTab="2"/>
  </bookViews>
  <sheets>
    <sheet name="Rekapitulácia stavby" sheetId="1" r:id="rId1"/>
    <sheet name="1 - Rekonštrukcia strechy" sheetId="2" r:id="rId2"/>
    <sheet name="2 - Oprava fasády" sheetId="3" r:id="rId3"/>
    <sheet name="3 - Sanačné omietky Inter..." sheetId="4" r:id="rId4"/>
    <sheet name="4 - Oprava omietok Rozlúč..." sheetId="5" r:id="rId5"/>
    <sheet name="5 - Výkop ryhy + lapač st..." sheetId="6" r:id="rId6"/>
    <sheet name="6 - Bleskozvod" sheetId="7" r:id="rId7"/>
  </sheets>
  <definedNames>
    <definedName name="_xlnm._FilterDatabase" localSheetId="1" hidden="1">'1 - Rekonštrukcia strechy'!$C$122:$K$156</definedName>
    <definedName name="_xlnm._FilterDatabase" localSheetId="2" hidden="1">'2 - Oprava fasády'!$C$122:$K$157</definedName>
    <definedName name="_xlnm._FilterDatabase" localSheetId="3" hidden="1">'3 - Sanačné omietky Inter...'!$C$117:$K$132</definedName>
    <definedName name="_xlnm._FilterDatabase" localSheetId="4" hidden="1">'4 - Oprava omietok Rozlúč...'!$C$122:$K$153</definedName>
    <definedName name="_xlnm._FilterDatabase" localSheetId="5" hidden="1">'5 - Výkop ryhy + lapač st...'!$C$122:$K$146</definedName>
    <definedName name="_xlnm._FilterDatabase" localSheetId="6" hidden="1">'6 - Bleskozvod'!$C$116:$K$147</definedName>
    <definedName name="_xlnm.Print_Titles" localSheetId="1">'1 - Rekonštrukcia strechy'!$122:$122</definedName>
    <definedName name="_xlnm.Print_Titles" localSheetId="2">'2 - Oprava fasády'!$122:$122</definedName>
    <definedName name="_xlnm.Print_Titles" localSheetId="3">'3 - Sanačné omietky Inter...'!$117:$117</definedName>
    <definedName name="_xlnm.Print_Titles" localSheetId="4">'4 - Oprava omietok Rozlúč...'!$122:$122</definedName>
    <definedName name="_xlnm.Print_Titles" localSheetId="5">'5 - Výkop ryhy + lapač st...'!$122:$122</definedName>
    <definedName name="_xlnm.Print_Titles" localSheetId="6">'6 - Bleskozvod'!$116:$116</definedName>
    <definedName name="_xlnm.Print_Titles" localSheetId="0">'Rekapitulácia stavby'!$92:$92</definedName>
    <definedName name="_xlnm.Print_Area" localSheetId="1">'1 - Rekonštrukcia strechy'!$C$4:$J$76,'1 - Rekonštrukcia strechy'!$C$82:$J$104,'1 - Rekonštrukcia strechy'!$C$110:$J$156</definedName>
    <definedName name="_xlnm.Print_Area" localSheetId="2">'2 - Oprava fasády'!$C$4:$J$76,'2 - Oprava fasády'!$C$82:$J$104,'2 - Oprava fasády'!$C$110:$J$157</definedName>
    <definedName name="_xlnm.Print_Area" localSheetId="3">'3 - Sanačné omietky Inter...'!$C$4:$J$76,'3 - Sanačné omietky Inter...'!$C$82:$J$99,'3 - Sanačné omietky Inter...'!$C$105:$J$132</definedName>
    <definedName name="_xlnm.Print_Area" localSheetId="4">'4 - Oprava omietok Rozlúč...'!$C$4:$J$76,'4 - Oprava omietok Rozlúč...'!$C$82:$J$104,'4 - Oprava omietok Rozlúč...'!$C$110:$J$153</definedName>
    <definedName name="_xlnm.Print_Area" localSheetId="5">'5 - Výkop ryhy + lapač st...'!$C$4:$J$76,'5 - Výkop ryhy + lapač st...'!$C$82:$J$104,'5 - Výkop ryhy + lapač st...'!$C$110:$J$146</definedName>
    <definedName name="_xlnm.Print_Area" localSheetId="6">'6 - Bleskozvod'!$C$4:$J$76,'6 - Bleskozvod'!$C$82:$J$98,'6 - Bleskozvod'!$C$104:$J$147</definedName>
    <definedName name="_xlnm.Print_Area" localSheetId="0">'Rekapitulácia stavby'!$D$4:$AO$76,'Rekapitulácia stavby'!$C$82:$AQ$101</definedName>
  </definedNames>
  <calcPr calcId="152511"/>
</workbook>
</file>

<file path=xl/calcChain.xml><?xml version="1.0" encoding="utf-8"?>
<calcChain xmlns="http://schemas.openxmlformats.org/spreadsheetml/2006/main">
  <c r="J37" i="7" l="1"/>
  <c r="J36" i="7"/>
  <c r="AY100" i="1"/>
  <c r="J35" i="7"/>
  <c r="AX100" i="1" s="1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BI120" i="7"/>
  <c r="BH120" i="7"/>
  <c r="BG120" i="7"/>
  <c r="BE120" i="7"/>
  <c r="T120" i="7"/>
  <c r="R120" i="7"/>
  <c r="P120" i="7"/>
  <c r="BI119" i="7"/>
  <c r="BH119" i="7"/>
  <c r="BG119" i="7"/>
  <c r="BE119" i="7"/>
  <c r="T119" i="7"/>
  <c r="R119" i="7"/>
  <c r="P119" i="7"/>
  <c r="F113" i="7"/>
  <c r="F111" i="7"/>
  <c r="E109" i="7"/>
  <c r="F91" i="7"/>
  <c r="F89" i="7"/>
  <c r="E87" i="7"/>
  <c r="J24" i="7"/>
  <c r="E24" i="7"/>
  <c r="J114" i="7" s="1"/>
  <c r="J23" i="7"/>
  <c r="J21" i="7"/>
  <c r="E21" i="7"/>
  <c r="J113" i="7" s="1"/>
  <c r="J20" i="7"/>
  <c r="J18" i="7"/>
  <c r="E18" i="7"/>
  <c r="F92" i="7" s="1"/>
  <c r="J17" i="7"/>
  <c r="J111" i="7"/>
  <c r="E7" i="7"/>
  <c r="E107" i="7"/>
  <c r="J37" i="6"/>
  <c r="J36" i="6"/>
  <c r="AY99" i="1" s="1"/>
  <c r="J35" i="6"/>
  <c r="AX99" i="1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8" i="6"/>
  <c r="BH138" i="6"/>
  <c r="BG138" i="6"/>
  <c r="BE138" i="6"/>
  <c r="T138" i="6"/>
  <c r="T137" i="6"/>
  <c r="R138" i="6"/>
  <c r="R137" i="6" s="1"/>
  <c r="P138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F119" i="6"/>
  <c r="F117" i="6"/>
  <c r="E115" i="6"/>
  <c r="F91" i="6"/>
  <c r="F89" i="6"/>
  <c r="E87" i="6"/>
  <c r="J24" i="6"/>
  <c r="E24" i="6"/>
  <c r="J92" i="6"/>
  <c r="J23" i="6"/>
  <c r="J21" i="6"/>
  <c r="E21" i="6"/>
  <c r="J91" i="6"/>
  <c r="J20" i="6"/>
  <c r="J18" i="6"/>
  <c r="E18" i="6"/>
  <c r="F120" i="6"/>
  <c r="J17" i="6"/>
  <c r="J117" i="6"/>
  <c r="E7" i="6"/>
  <c r="E85" i="6" s="1"/>
  <c r="J37" i="5"/>
  <c r="J36" i="5"/>
  <c r="AY98" i="1"/>
  <c r="J35" i="5"/>
  <c r="AX98" i="1" s="1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39" i="5"/>
  <c r="BH139" i="5"/>
  <c r="BG139" i="5"/>
  <c r="BE139" i="5"/>
  <c r="T139" i="5"/>
  <c r="T138" i="5" s="1"/>
  <c r="R139" i="5"/>
  <c r="R138" i="5"/>
  <c r="P139" i="5"/>
  <c r="P138" i="5" s="1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F119" i="5"/>
  <c r="F117" i="5"/>
  <c r="E115" i="5"/>
  <c r="F91" i="5"/>
  <c r="F89" i="5"/>
  <c r="E87" i="5"/>
  <c r="J24" i="5"/>
  <c r="E24" i="5"/>
  <c r="J120" i="5"/>
  <c r="J23" i="5"/>
  <c r="J21" i="5"/>
  <c r="E21" i="5"/>
  <c r="J119" i="5"/>
  <c r="J20" i="5"/>
  <c r="J18" i="5"/>
  <c r="E18" i="5"/>
  <c r="F92" i="5"/>
  <c r="J17" i="5"/>
  <c r="J89" i="5"/>
  <c r="E7" i="5"/>
  <c r="E85" i="5"/>
  <c r="J37" i="4"/>
  <c r="J36" i="4"/>
  <c r="AY97" i="1"/>
  <c r="J35" i="4"/>
  <c r="AX97" i="1" s="1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F114" i="4"/>
  <c r="F112" i="4"/>
  <c r="E110" i="4"/>
  <c r="F91" i="4"/>
  <c r="F89" i="4"/>
  <c r="E87" i="4"/>
  <c r="J24" i="4"/>
  <c r="E24" i="4"/>
  <c r="J92" i="4" s="1"/>
  <c r="J23" i="4"/>
  <c r="J21" i="4"/>
  <c r="E21" i="4"/>
  <c r="J114" i="4" s="1"/>
  <c r="J20" i="4"/>
  <c r="J18" i="4"/>
  <c r="E18" i="4"/>
  <c r="F92" i="4" s="1"/>
  <c r="J17" i="4"/>
  <c r="J89" i="4"/>
  <c r="E7" i="4"/>
  <c r="E85" i="4"/>
  <c r="J37" i="3"/>
  <c r="J36" i="3"/>
  <c r="AY96" i="1" s="1"/>
  <c r="J35" i="3"/>
  <c r="AX96" i="1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2" i="3"/>
  <c r="BH152" i="3"/>
  <c r="BG152" i="3"/>
  <c r="BE152" i="3"/>
  <c r="T152" i="3"/>
  <c r="T151" i="3"/>
  <c r="R152" i="3"/>
  <c r="R151" i="3" s="1"/>
  <c r="P152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T125" i="3"/>
  <c r="R126" i="3"/>
  <c r="R125" i="3" s="1"/>
  <c r="P126" i="3"/>
  <c r="P125" i="3"/>
  <c r="F119" i="3"/>
  <c r="F117" i="3"/>
  <c r="E115" i="3"/>
  <c r="F91" i="3"/>
  <c r="F89" i="3"/>
  <c r="E87" i="3"/>
  <c r="J24" i="3"/>
  <c r="E24" i="3"/>
  <c r="J120" i="3"/>
  <c r="J23" i="3"/>
  <c r="J21" i="3"/>
  <c r="E21" i="3"/>
  <c r="J119" i="3"/>
  <c r="J20" i="3"/>
  <c r="J18" i="3"/>
  <c r="E18" i="3"/>
  <c r="F92" i="3"/>
  <c r="J17" i="3"/>
  <c r="J117" i="3"/>
  <c r="E7" i="3"/>
  <c r="E113" i="3" s="1"/>
  <c r="J37" i="2"/>
  <c r="J36" i="2"/>
  <c r="AY95" i="1"/>
  <c r="J35" i="2"/>
  <c r="AX95" i="1" s="1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F119" i="2"/>
  <c r="F117" i="2"/>
  <c r="E115" i="2"/>
  <c r="F91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92" i="2" s="1"/>
  <c r="J17" i="2"/>
  <c r="J117" i="2"/>
  <c r="E7" i="2"/>
  <c r="E113" i="2" s="1"/>
  <c r="L90" i="1"/>
  <c r="AM90" i="1"/>
  <c r="AM89" i="1"/>
  <c r="L89" i="1"/>
  <c r="AM87" i="1"/>
  <c r="L87" i="1"/>
  <c r="L85" i="1"/>
  <c r="L84" i="1"/>
  <c r="BK147" i="7"/>
  <c r="J147" i="7"/>
  <c r="BK146" i="7"/>
  <c r="J146" i="7"/>
  <c r="BK145" i="7"/>
  <c r="J145" i="7"/>
  <c r="BK144" i="7"/>
  <c r="J144" i="7"/>
  <c r="BK143" i="7"/>
  <c r="J143" i="7"/>
  <c r="BK142" i="7"/>
  <c r="J142" i="7"/>
  <c r="BK141" i="7"/>
  <c r="J141" i="7"/>
  <c r="BK140" i="7"/>
  <c r="J140" i="7"/>
  <c r="BK139" i="7"/>
  <c r="J139" i="7"/>
  <c r="BK138" i="7"/>
  <c r="J138" i="7"/>
  <c r="BK137" i="7"/>
  <c r="J137" i="7"/>
  <c r="BK136" i="7"/>
  <c r="J136" i="7"/>
  <c r="BK135" i="7"/>
  <c r="BK134" i="7"/>
  <c r="J134" i="7"/>
  <c r="J133" i="7"/>
  <c r="J132" i="7"/>
  <c r="J131" i="7"/>
  <c r="J130" i="7"/>
  <c r="J129" i="7"/>
  <c r="J126" i="7"/>
  <c r="J123" i="7"/>
  <c r="J121" i="7"/>
  <c r="J119" i="7"/>
  <c r="J144" i="6"/>
  <c r="BK138" i="6"/>
  <c r="J135" i="6"/>
  <c r="BK132" i="6"/>
  <c r="BK129" i="6"/>
  <c r="BK127" i="6"/>
  <c r="BK126" i="6"/>
  <c r="BK153" i="5"/>
  <c r="J144" i="5"/>
  <c r="J143" i="5"/>
  <c r="J137" i="5"/>
  <c r="BK133" i="5"/>
  <c r="BK132" i="5"/>
  <c r="J130" i="5"/>
  <c r="BK127" i="5"/>
  <c r="BK126" i="5"/>
  <c r="BK131" i="4"/>
  <c r="BK126" i="4"/>
  <c r="BK124" i="4"/>
  <c r="BK123" i="4"/>
  <c r="BK156" i="3"/>
  <c r="J155" i="3"/>
  <c r="BK152" i="3"/>
  <c r="J149" i="3"/>
  <c r="BK148" i="3"/>
  <c r="J147" i="3"/>
  <c r="BK146" i="3"/>
  <c r="BK142" i="3"/>
  <c r="BK140" i="3"/>
  <c r="BK138" i="3"/>
  <c r="BK135" i="3"/>
  <c r="BK133" i="3"/>
  <c r="J132" i="3"/>
  <c r="BK129" i="3"/>
  <c r="J128" i="3"/>
  <c r="J126" i="3"/>
  <c r="BK156" i="2"/>
  <c r="J150" i="2"/>
  <c r="BK148" i="2"/>
  <c r="BK143" i="2"/>
  <c r="BK142" i="2"/>
  <c r="J140" i="2"/>
  <c r="J139" i="2"/>
  <c r="J137" i="2"/>
  <c r="BK134" i="2"/>
  <c r="BK132" i="2"/>
  <c r="BK128" i="2"/>
  <c r="J127" i="2"/>
  <c r="J126" i="2"/>
  <c r="J135" i="7"/>
  <c r="BK133" i="7"/>
  <c r="BK132" i="7"/>
  <c r="BK131" i="7"/>
  <c r="BK130" i="7"/>
  <c r="BK129" i="7"/>
  <c r="J128" i="7"/>
  <c r="J127" i="7"/>
  <c r="BK125" i="7"/>
  <c r="BK124" i="7"/>
  <c r="BK123" i="7"/>
  <c r="BK122" i="7"/>
  <c r="J120" i="7"/>
  <c r="BK146" i="6"/>
  <c r="J145" i="6"/>
  <c r="BK143" i="6"/>
  <c r="J142" i="6"/>
  <c r="J141" i="6"/>
  <c r="J136" i="6"/>
  <c r="BK135" i="6"/>
  <c r="BK133" i="6"/>
  <c r="J132" i="6"/>
  <c r="J126" i="6"/>
  <c r="J152" i="5"/>
  <c r="BK149" i="5"/>
  <c r="J148" i="5"/>
  <c r="BK146" i="5"/>
  <c r="J145" i="5"/>
  <c r="J142" i="5"/>
  <c r="BK139" i="5"/>
  <c r="J136" i="5"/>
  <c r="J135" i="5"/>
  <c r="J133" i="5"/>
  <c r="J129" i="5"/>
  <c r="J128" i="5"/>
  <c r="BK132" i="4"/>
  <c r="J131" i="4"/>
  <c r="BK130" i="4"/>
  <c r="BK129" i="4"/>
  <c r="BK125" i="4"/>
  <c r="J123" i="4"/>
  <c r="BK122" i="4"/>
  <c r="BK121" i="4"/>
  <c r="J157" i="3"/>
  <c r="BK155" i="3"/>
  <c r="J152" i="3"/>
  <c r="BK150" i="3"/>
  <c r="J145" i="3"/>
  <c r="BK144" i="3"/>
  <c r="J144" i="3"/>
  <c r="BK141" i="3"/>
  <c r="J138" i="3"/>
  <c r="J137" i="3"/>
  <c r="J135" i="3"/>
  <c r="J133" i="3"/>
  <c r="J156" i="2"/>
  <c r="BK154" i="2"/>
  <c r="BK152" i="2"/>
  <c r="J149" i="2"/>
  <c r="J147" i="2"/>
  <c r="BK145" i="2"/>
  <c r="J144" i="2"/>
  <c r="J143" i="2"/>
  <c r="J142" i="2"/>
  <c r="BK138" i="2"/>
  <c r="BK137" i="2"/>
  <c r="BK135" i="2"/>
  <c r="BK133" i="2"/>
  <c r="BK129" i="2"/>
  <c r="BK128" i="7"/>
  <c r="BK127" i="7"/>
  <c r="BK126" i="7"/>
  <c r="J125" i="7"/>
  <c r="J124" i="7"/>
  <c r="J122" i="7"/>
  <c r="BK121" i="7"/>
  <c r="BK120" i="7"/>
  <c r="J146" i="6"/>
  <c r="BK145" i="6"/>
  <c r="BK144" i="6"/>
  <c r="BK142" i="6"/>
  <c r="BK136" i="6"/>
  <c r="J133" i="6"/>
  <c r="J130" i="6"/>
  <c r="J129" i="6"/>
  <c r="J128" i="6"/>
  <c r="J153" i="5"/>
  <c r="BK152" i="5"/>
  <c r="J151" i="5"/>
  <c r="BK148" i="5"/>
  <c r="BK147" i="5"/>
  <c r="J146" i="5"/>
  <c r="BK142" i="5"/>
  <c r="J139" i="5"/>
  <c r="BK135" i="5"/>
  <c r="J134" i="5"/>
  <c r="J132" i="5"/>
  <c r="BK130" i="5"/>
  <c r="BK129" i="5"/>
  <c r="BK128" i="5"/>
  <c r="J127" i="5"/>
  <c r="J126" i="5"/>
  <c r="J130" i="4"/>
  <c r="J129" i="4"/>
  <c r="J128" i="4"/>
  <c r="BK127" i="4"/>
  <c r="J122" i="4"/>
  <c r="J121" i="4"/>
  <c r="J156" i="3"/>
  <c r="BK149" i="3"/>
  <c r="J148" i="3"/>
  <c r="J146" i="3"/>
  <c r="BK145" i="3"/>
  <c r="BK143" i="3"/>
  <c r="J142" i="3"/>
  <c r="J140" i="3"/>
  <c r="J139" i="3"/>
  <c r="BK137" i="3"/>
  <c r="J134" i="3"/>
  <c r="BK132" i="3"/>
  <c r="BK131" i="3"/>
  <c r="J130" i="3"/>
  <c r="J129" i="3"/>
  <c r="BK128" i="3"/>
  <c r="J155" i="2"/>
  <c r="J154" i="2"/>
  <c r="J152" i="2"/>
  <c r="BK151" i="2"/>
  <c r="J145" i="2"/>
  <c r="BK140" i="2"/>
  <c r="BK139" i="2"/>
  <c r="J136" i="2"/>
  <c r="J135" i="2"/>
  <c r="J134" i="2"/>
  <c r="J133" i="2"/>
  <c r="J129" i="2"/>
  <c r="BK127" i="2"/>
  <c r="BK119" i="7"/>
  <c r="J143" i="6"/>
  <c r="BK141" i="6"/>
  <c r="J138" i="6"/>
  <c r="BK130" i="6"/>
  <c r="BK128" i="6"/>
  <c r="J127" i="6"/>
  <c r="BK151" i="5"/>
  <c r="J149" i="5"/>
  <c r="J147" i="5"/>
  <c r="BK145" i="5"/>
  <c r="BK144" i="5"/>
  <c r="BK143" i="5"/>
  <c r="BK137" i="5"/>
  <c r="BK136" i="5"/>
  <c r="BK134" i="5"/>
  <c r="J132" i="4"/>
  <c r="BK128" i="4"/>
  <c r="J127" i="4"/>
  <c r="J126" i="4"/>
  <c r="J125" i="4"/>
  <c r="J124" i="4"/>
  <c r="BK157" i="3"/>
  <c r="J150" i="3"/>
  <c r="BK147" i="3"/>
  <c r="J143" i="3"/>
  <c r="J141" i="3"/>
  <c r="BK139" i="3"/>
  <c r="BK134" i="3"/>
  <c r="J131" i="3"/>
  <c r="BK130" i="3"/>
  <c r="BK126" i="3"/>
  <c r="BK155" i="2"/>
  <c r="J151" i="2"/>
  <c r="BK150" i="2"/>
  <c r="BK149" i="2"/>
  <c r="J148" i="2"/>
  <c r="BK147" i="2"/>
  <c r="BK144" i="2"/>
  <c r="J138" i="2"/>
  <c r="BK136" i="2"/>
  <c r="J132" i="2"/>
  <c r="J128" i="2"/>
  <c r="BK126" i="2"/>
  <c r="AS94" i="1"/>
  <c r="P125" i="2" l="1"/>
  <c r="P124" i="2"/>
  <c r="P131" i="2"/>
  <c r="BK146" i="2"/>
  <c r="J146" i="2" s="1"/>
  <c r="J102" i="2" s="1"/>
  <c r="BK153" i="2"/>
  <c r="J153" i="2"/>
  <c r="J103" i="2" s="1"/>
  <c r="T127" i="3"/>
  <c r="T124" i="3"/>
  <c r="T123" i="3"/>
  <c r="T136" i="3"/>
  <c r="T154" i="3"/>
  <c r="T153" i="3"/>
  <c r="T120" i="4"/>
  <c r="T119" i="4" s="1"/>
  <c r="T118" i="4" s="1"/>
  <c r="P125" i="5"/>
  <c r="R131" i="5"/>
  <c r="R124" i="5" s="1"/>
  <c r="BK150" i="5"/>
  <c r="J150" i="5"/>
  <c r="J103" i="5"/>
  <c r="BK131" i="6"/>
  <c r="J131" i="6" s="1"/>
  <c r="J99" i="6" s="1"/>
  <c r="T131" i="6"/>
  <c r="T134" i="6"/>
  <c r="T124" i="6" s="1"/>
  <c r="P140" i="6"/>
  <c r="P139" i="6"/>
  <c r="R125" i="2"/>
  <c r="R124" i="2"/>
  <c r="T131" i="2"/>
  <c r="P141" i="2"/>
  <c r="P146" i="2"/>
  <c r="P153" i="2"/>
  <c r="BK136" i="3"/>
  <c r="J136" i="3"/>
  <c r="J100" i="3"/>
  <c r="P154" i="3"/>
  <c r="P153" i="3" s="1"/>
  <c r="R120" i="4"/>
  <c r="R119" i="4"/>
  <c r="R118" i="4"/>
  <c r="BK125" i="5"/>
  <c r="J125" i="5"/>
  <c r="J98" i="5"/>
  <c r="BK131" i="5"/>
  <c r="J131" i="5" s="1"/>
  <c r="J99" i="5" s="1"/>
  <c r="R141" i="5"/>
  <c r="P150" i="5"/>
  <c r="P140" i="5" s="1"/>
  <c r="P125" i="6"/>
  <c r="P131" i="6"/>
  <c r="R134" i="6"/>
  <c r="R140" i="6"/>
  <c r="R139" i="6" s="1"/>
  <c r="T125" i="2"/>
  <c r="T124" i="2"/>
  <c r="R131" i="2"/>
  <c r="R141" i="2"/>
  <c r="T146" i="2"/>
  <c r="R153" i="2"/>
  <c r="BK127" i="3"/>
  <c r="J127" i="3" s="1"/>
  <c r="J99" i="3" s="1"/>
  <c r="P127" i="3"/>
  <c r="P124" i="3"/>
  <c r="P123" i="3" s="1"/>
  <c r="AU96" i="1" s="1"/>
  <c r="P136" i="3"/>
  <c r="R154" i="3"/>
  <c r="R153" i="3" s="1"/>
  <c r="R123" i="3" s="1"/>
  <c r="P120" i="4"/>
  <c r="P119" i="4"/>
  <c r="P118" i="4"/>
  <c r="AU97" i="1" s="1"/>
  <c r="R125" i="5"/>
  <c r="P131" i="5"/>
  <c r="BK141" i="5"/>
  <c r="J141" i="5"/>
  <c r="J102" i="5"/>
  <c r="T141" i="5"/>
  <c r="T140" i="5" s="1"/>
  <c r="T150" i="5"/>
  <c r="R125" i="6"/>
  <c r="R124" i="6"/>
  <c r="R131" i="6"/>
  <c r="P134" i="6"/>
  <c r="T140" i="6"/>
  <c r="T139" i="6" s="1"/>
  <c r="BK125" i="2"/>
  <c r="J125" i="2"/>
  <c r="J98" i="2"/>
  <c r="BK131" i="2"/>
  <c r="J131" i="2"/>
  <c r="J100" i="2"/>
  <c r="BK141" i="2"/>
  <c r="J141" i="2" s="1"/>
  <c r="J101" i="2" s="1"/>
  <c r="T141" i="2"/>
  <c r="R146" i="2"/>
  <c r="T153" i="2"/>
  <c r="R127" i="3"/>
  <c r="R124" i="3"/>
  <c r="R136" i="3"/>
  <c r="BK154" i="3"/>
  <c r="J154" i="3"/>
  <c r="J103" i="3"/>
  <c r="BK120" i="4"/>
  <c r="J120" i="4"/>
  <c r="J98" i="4"/>
  <c r="T125" i="5"/>
  <c r="T131" i="5"/>
  <c r="P141" i="5"/>
  <c r="R150" i="5"/>
  <c r="BK125" i="6"/>
  <c r="T125" i="6"/>
  <c r="BK134" i="6"/>
  <c r="J134" i="6"/>
  <c r="J100" i="6"/>
  <c r="BK140" i="6"/>
  <c r="J140" i="6" s="1"/>
  <c r="J103" i="6" s="1"/>
  <c r="BK118" i="7"/>
  <c r="J118" i="7"/>
  <c r="J97" i="7" s="1"/>
  <c r="P118" i="7"/>
  <c r="P117" i="7"/>
  <c r="AU100" i="1"/>
  <c r="R118" i="7"/>
  <c r="R117" i="7"/>
  <c r="T118" i="7"/>
  <c r="T117" i="7"/>
  <c r="J89" i="2"/>
  <c r="F120" i="2"/>
  <c r="BF127" i="2"/>
  <c r="BF128" i="2"/>
  <c r="BF137" i="2"/>
  <c r="BF147" i="2"/>
  <c r="BF150" i="2"/>
  <c r="BF151" i="2"/>
  <c r="J89" i="3"/>
  <c r="J91" i="3"/>
  <c r="F120" i="3"/>
  <c r="BF141" i="3"/>
  <c r="BF143" i="3"/>
  <c r="BF149" i="3"/>
  <c r="BF155" i="3"/>
  <c r="J91" i="4"/>
  <c r="J112" i="4"/>
  <c r="J115" i="4"/>
  <c r="BF121" i="4"/>
  <c r="BF124" i="4"/>
  <c r="BF126" i="5"/>
  <c r="BF132" i="5"/>
  <c r="BF135" i="5"/>
  <c r="BF146" i="5"/>
  <c r="BF152" i="5"/>
  <c r="BF153" i="5"/>
  <c r="J89" i="6"/>
  <c r="E113" i="6"/>
  <c r="J120" i="6"/>
  <c r="BF127" i="6"/>
  <c r="BF133" i="6"/>
  <c r="BF136" i="6"/>
  <c r="J92" i="7"/>
  <c r="E85" i="2"/>
  <c r="J119" i="2"/>
  <c r="BF132" i="2"/>
  <c r="BF135" i="2"/>
  <c r="BF138" i="2"/>
  <c r="BF140" i="2"/>
  <c r="BF144" i="2"/>
  <c r="BF152" i="2"/>
  <c r="BF154" i="2"/>
  <c r="BF129" i="3"/>
  <c r="BF133" i="3"/>
  <c r="BF135" i="3"/>
  <c r="BF138" i="3"/>
  <c r="BF139" i="3"/>
  <c r="BF140" i="3"/>
  <c r="BF144" i="3"/>
  <c r="BF147" i="3"/>
  <c r="BF150" i="3"/>
  <c r="BF152" i="3"/>
  <c r="F115" i="4"/>
  <c r="BF125" i="4"/>
  <c r="BF126" i="4"/>
  <c r="BF127" i="4"/>
  <c r="BF131" i="4"/>
  <c r="J91" i="5"/>
  <c r="E113" i="5"/>
  <c r="J117" i="5"/>
  <c r="F120" i="5"/>
  <c r="BF130" i="5"/>
  <c r="BF133" i="5"/>
  <c r="BF139" i="5"/>
  <c r="BF143" i="5"/>
  <c r="BK138" i="5"/>
  <c r="J138" i="5"/>
  <c r="J100" i="5"/>
  <c r="F92" i="6"/>
  <c r="J119" i="6"/>
  <c r="BF126" i="6"/>
  <c r="BF128" i="6"/>
  <c r="BF129" i="6"/>
  <c r="BF130" i="6"/>
  <c r="BF132" i="6"/>
  <c r="BF138" i="6"/>
  <c r="BF144" i="6"/>
  <c r="BF145" i="6"/>
  <c r="BF146" i="6"/>
  <c r="F114" i="7"/>
  <c r="BF122" i="7"/>
  <c r="BF123" i="7"/>
  <c r="BF124" i="7"/>
  <c r="J120" i="2"/>
  <c r="BF139" i="2"/>
  <c r="BF142" i="2"/>
  <c r="BF143" i="2"/>
  <c r="BF145" i="2"/>
  <c r="BF148" i="2"/>
  <c r="BF155" i="2"/>
  <c r="BF156" i="2"/>
  <c r="J92" i="3"/>
  <c r="BF131" i="3"/>
  <c r="BF132" i="3"/>
  <c r="BF134" i="3"/>
  <c r="BF137" i="3"/>
  <c r="BF142" i="3"/>
  <c r="BF145" i="3"/>
  <c r="BF156" i="3"/>
  <c r="BK151" i="3"/>
  <c r="J151" i="3" s="1"/>
  <c r="J101" i="3" s="1"/>
  <c r="E108" i="4"/>
  <c r="BF122" i="4"/>
  <c r="BF123" i="4"/>
  <c r="J92" i="5"/>
  <c r="BF127" i="5"/>
  <c r="BF128" i="5"/>
  <c r="BF134" i="5"/>
  <c r="BF142" i="5"/>
  <c r="BF144" i="5"/>
  <c r="BF145" i="5"/>
  <c r="BF147" i="5"/>
  <c r="BF148" i="5"/>
  <c r="BF149" i="5"/>
  <c r="BF135" i="6"/>
  <c r="BF141" i="6"/>
  <c r="E85" i="7"/>
  <c r="J89" i="7"/>
  <c r="BF119" i="7"/>
  <c r="BF120" i="7"/>
  <c r="BF121" i="7"/>
  <c r="BF125" i="7"/>
  <c r="BF126" i="7"/>
  <c r="BF128" i="7"/>
  <c r="BF129" i="7"/>
  <c r="BF130" i="7"/>
  <c r="BF126" i="2"/>
  <c r="BF129" i="2"/>
  <c r="BF133" i="2"/>
  <c r="BF134" i="2"/>
  <c r="BF136" i="2"/>
  <c r="BF149" i="2"/>
  <c r="E85" i="3"/>
  <c r="BF126" i="3"/>
  <c r="BF128" i="3"/>
  <c r="BF130" i="3"/>
  <c r="BF146" i="3"/>
  <c r="BF148" i="3"/>
  <c r="BF157" i="3"/>
  <c r="BK125" i="3"/>
  <c r="BF128" i="4"/>
  <c r="BF129" i="4"/>
  <c r="BF130" i="4"/>
  <c r="BF132" i="4"/>
  <c r="BF129" i="5"/>
  <c r="BF136" i="5"/>
  <c r="BF137" i="5"/>
  <c r="BF151" i="5"/>
  <c r="BF142" i="6"/>
  <c r="BF143" i="6"/>
  <c r="BK137" i="6"/>
  <c r="J137" i="6"/>
  <c r="J101" i="6" s="1"/>
  <c r="J91" i="7"/>
  <c r="BF127" i="7"/>
  <c r="BF131" i="7"/>
  <c r="BF132" i="7"/>
  <c r="BF133" i="7"/>
  <c r="BF134" i="7"/>
  <c r="BF135" i="7"/>
  <c r="BF136" i="7"/>
  <c r="BF137" i="7"/>
  <c r="BF138" i="7"/>
  <c r="BF139" i="7"/>
  <c r="BF140" i="7"/>
  <c r="BF141" i="7"/>
  <c r="BF142" i="7"/>
  <c r="BF143" i="7"/>
  <c r="BF144" i="7"/>
  <c r="BF145" i="7"/>
  <c r="BF146" i="7"/>
  <c r="BF147" i="7"/>
  <c r="F33" i="2"/>
  <c r="AZ95" i="1" s="1"/>
  <c r="F33" i="3"/>
  <c r="AZ96" i="1"/>
  <c r="F37" i="2"/>
  <c r="BD95" i="1" s="1"/>
  <c r="J33" i="4"/>
  <c r="AV97" i="1"/>
  <c r="J33" i="5"/>
  <c r="AV98" i="1" s="1"/>
  <c r="F35" i="6"/>
  <c r="BB99" i="1"/>
  <c r="F37" i="5"/>
  <c r="BD98" i="1" s="1"/>
  <c r="J33" i="7"/>
  <c r="AV100" i="1"/>
  <c r="F35" i="2"/>
  <c r="BB95" i="1" s="1"/>
  <c r="F35" i="3"/>
  <c r="BB96" i="1"/>
  <c r="J33" i="6"/>
  <c r="AV99" i="1" s="1"/>
  <c r="F36" i="4"/>
  <c r="BC97" i="1"/>
  <c r="F36" i="3"/>
  <c r="BC96" i="1" s="1"/>
  <c r="F35" i="5"/>
  <c r="BB98" i="1"/>
  <c r="F33" i="6"/>
  <c r="AZ99" i="1" s="1"/>
  <c r="J33" i="2"/>
  <c r="AV95" i="1"/>
  <c r="F35" i="7"/>
  <c r="BB100" i="1" s="1"/>
  <c r="F37" i="3"/>
  <c r="BD96" i="1"/>
  <c r="F36" i="5"/>
  <c r="BC98" i="1" s="1"/>
  <c r="F33" i="5"/>
  <c r="AZ98" i="1"/>
  <c r="F36" i="7"/>
  <c r="BC100" i="1" s="1"/>
  <c r="F33" i="4"/>
  <c r="AZ97" i="1"/>
  <c r="F36" i="6"/>
  <c r="BC99" i="1" s="1"/>
  <c r="J33" i="3"/>
  <c r="AV96" i="1"/>
  <c r="F35" i="4"/>
  <c r="BB97" i="1" s="1"/>
  <c r="F36" i="2"/>
  <c r="BC95" i="1"/>
  <c r="F37" i="4"/>
  <c r="BD97" i="1" s="1"/>
  <c r="F37" i="6"/>
  <c r="BD99" i="1"/>
  <c r="F33" i="7"/>
  <c r="AZ100" i="1" s="1"/>
  <c r="F37" i="7"/>
  <c r="BD100" i="1"/>
  <c r="R123" i="6" l="1"/>
  <c r="T123" i="6"/>
  <c r="BK124" i="3"/>
  <c r="J124" i="3" s="1"/>
  <c r="J97" i="3" s="1"/>
  <c r="P124" i="6"/>
  <c r="P123" i="6" s="1"/>
  <c r="AU99" i="1" s="1"/>
  <c r="P130" i="2"/>
  <c r="P123" i="2" s="1"/>
  <c r="AU95" i="1" s="1"/>
  <c r="BK124" i="6"/>
  <c r="T124" i="5"/>
  <c r="T123" i="5"/>
  <c r="T130" i="2"/>
  <c r="T123" i="2"/>
  <c r="R130" i="2"/>
  <c r="R123" i="2" s="1"/>
  <c r="R140" i="5"/>
  <c r="R123" i="5" s="1"/>
  <c r="P124" i="5"/>
  <c r="P123" i="5"/>
  <c r="AU98" i="1" s="1"/>
  <c r="J125" i="3"/>
  <c r="J98" i="3"/>
  <c r="BK124" i="5"/>
  <c r="J124" i="5" s="1"/>
  <c r="J97" i="5" s="1"/>
  <c r="BK140" i="5"/>
  <c r="J140" i="5"/>
  <c r="J101" i="5" s="1"/>
  <c r="J125" i="6"/>
  <c r="J98" i="6"/>
  <c r="BK124" i="2"/>
  <c r="J124" i="2" s="1"/>
  <c r="J97" i="2" s="1"/>
  <c r="BK130" i="2"/>
  <c r="J130" i="2"/>
  <c r="J99" i="2" s="1"/>
  <c r="BK153" i="3"/>
  <c r="J153" i="3"/>
  <c r="J102" i="3"/>
  <c r="BK119" i="4"/>
  <c r="BK118" i="4"/>
  <c r="J118" i="4"/>
  <c r="J96" i="4"/>
  <c r="BK139" i="6"/>
  <c r="J139" i="6"/>
  <c r="J102" i="6"/>
  <c r="BK123" i="3"/>
  <c r="J123" i="3" s="1"/>
  <c r="J96" i="3" s="1"/>
  <c r="BK117" i="7"/>
  <c r="J117" i="7"/>
  <c r="J96" i="7" s="1"/>
  <c r="J34" i="4"/>
  <c r="AW97" i="1"/>
  <c r="AT97" i="1"/>
  <c r="BD94" i="1"/>
  <c r="W33" i="1"/>
  <c r="BC94" i="1"/>
  <c r="AY94" i="1"/>
  <c r="J34" i="2"/>
  <c r="AW95" i="1"/>
  <c r="AT95" i="1"/>
  <c r="F34" i="4"/>
  <c r="BA97" i="1" s="1"/>
  <c r="J34" i="7"/>
  <c r="AW100" i="1"/>
  <c r="AT100" i="1"/>
  <c r="AZ94" i="1"/>
  <c r="W29" i="1"/>
  <c r="F34" i="2"/>
  <c r="BA95" i="1"/>
  <c r="BB94" i="1"/>
  <c r="W31" i="1"/>
  <c r="F34" i="7"/>
  <c r="BA100" i="1"/>
  <c r="J34" i="5"/>
  <c r="AW98" i="1"/>
  <c r="AT98" i="1"/>
  <c r="F34" i="3"/>
  <c r="BA96" i="1" s="1"/>
  <c r="F34" i="6"/>
  <c r="BA99" i="1"/>
  <c r="J34" i="6"/>
  <c r="AW99" i="1" s="1"/>
  <c r="AT99" i="1" s="1"/>
  <c r="J34" i="3"/>
  <c r="AW96" i="1"/>
  <c r="AT96" i="1" s="1"/>
  <c r="F34" i="5"/>
  <c r="BA98" i="1"/>
  <c r="BK123" i="6" l="1"/>
  <c r="J123" i="6"/>
  <c r="J96" i="6"/>
  <c r="J119" i="4"/>
  <c r="J97" i="4" s="1"/>
  <c r="J124" i="6"/>
  <c r="J97" i="6"/>
  <c r="BK123" i="2"/>
  <c r="J123" i="2" s="1"/>
  <c r="J30" i="2" s="1"/>
  <c r="AG95" i="1" s="1"/>
  <c r="AN95" i="1" s="1"/>
  <c r="BK123" i="5"/>
  <c r="J123" i="5"/>
  <c r="J96" i="5"/>
  <c r="BA94" i="1"/>
  <c r="W30" i="1"/>
  <c r="AU94" i="1"/>
  <c r="AX94" i="1"/>
  <c r="J30" i="3"/>
  <c r="AG96" i="1"/>
  <c r="AN96" i="1"/>
  <c r="W32" i="1"/>
  <c r="AV94" i="1"/>
  <c r="AK29" i="1" s="1"/>
  <c r="J30" i="4"/>
  <c r="AG97" i="1"/>
  <c r="AN97" i="1"/>
  <c r="J30" i="7"/>
  <c r="AG100" i="1"/>
  <c r="AN100" i="1"/>
  <c r="J39" i="4" l="1"/>
  <c r="J39" i="7"/>
  <c r="J96" i="2"/>
  <c r="J39" i="2"/>
  <c r="J39" i="3"/>
  <c r="J30" i="6"/>
  <c r="AG99" i="1"/>
  <c r="AN99" i="1"/>
  <c r="J30" i="5"/>
  <c r="AG98" i="1"/>
  <c r="AN98" i="1"/>
  <c r="AW94" i="1"/>
  <c r="AK30" i="1" s="1"/>
  <c r="J39" i="6" l="1"/>
  <c r="J39" i="5"/>
  <c r="AG94" i="1"/>
  <c r="AT94" i="1"/>
  <c r="AN94" i="1" l="1"/>
  <c r="AK26" i="1"/>
  <c r="AK35" i="1"/>
</calcChain>
</file>

<file path=xl/sharedStrings.xml><?xml version="1.0" encoding="utf-8"?>
<sst xmlns="http://schemas.openxmlformats.org/spreadsheetml/2006/main" count="2899" uniqueCount="590">
  <si>
    <t>Export Komplet</t>
  </si>
  <si>
    <t/>
  </si>
  <si>
    <t>2.0</t>
  </si>
  <si>
    <t>False</t>
  </si>
  <si>
    <t>{b4b77c20-577e-4976-abb7-8f3484c5c759}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</si>
  <si>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</si>
  <si>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</si>
  <si>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</si>
  <si>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</si>
  <si>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</si>
  <si>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</si>
  <si>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</si>
  <si>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12-B</t>
  </si>
  <si>
    <t>Stavba:</t>
  </si>
  <si>
    <t>Obnova domu smútku a revitalizácia okolia cintorína Králiky</t>
  </si>
  <si>
    <t>JKSO:</t>
  </si>
  <si>
    <t>KS:</t>
  </si>
  <si>
    <t>Miesto:</t>
  </si>
  <si>
    <t>Obec Králiky</t>
  </si>
  <si>
    <t>Dátum:</t>
  </si>
  <si>
    <t>Objednávateľ:</t>
  </si>
  <si>
    <t>IČO:</t>
  </si>
  <si>
    <t>IČ DPH:</t>
  </si>
  <si>
    <t>Zhotoviteľ:</t>
  </si>
  <si>
    <t xml:space="preserve"> 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</si>
  <si>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</si>
  <si>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</si>
  <si>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</si>
  <si>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</si>
  <si>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</si>
  <si>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</si>
  <si>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</si>
  <si>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</si>
  <si>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</si>
  <si>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</si>
  <si>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</si>
  <si>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</si>
  <si>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</si>
  <si>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</si>
  <si>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</si>
  <si>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</si>
  <si>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</si>
  <si>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</si>
  <si>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</si>
  <si>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</si>
  <si>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</si>
  <si>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</si>
  <si>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</si>
  <si>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</si>
  <si>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</si>
  <si>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</si>
  <si>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</si>
  <si>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</si>
  <si>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</si>
  <si>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</si>
  <si>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</si>
  <si>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</si>
  <si>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</si>
  <si>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</si>
  <si>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</si>
  <si>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</si>
  <si>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</si>
  <si>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</si>
  <si>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</si>
  <si>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</si>
  <si>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</si>
  <si>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</si>
  <si>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</si>
  <si>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</si>
  <si>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</si>
  <si>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</si>
  <si>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</si>
  <si>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</si>
  <si>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</si>
  <si>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</si>
  <si>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Rekonštrukcia strechy</t>
  </si>
  <si>
    <t>STA</t>
  </si>
  <si>
    <t>{30888bdb-9123-40d3-a669-9f48c75d6a4c}</t>
  </si>
  <si>
    <t>2</t>
  </si>
  <si>
    <t>Oprava fasády</t>
  </si>
  <si>
    <t>{779707a5-d991-470c-8145-616210db7e58}</t>
  </si>
  <si>
    <t>3</t>
  </si>
  <si>
    <t>Sanačné omietky Interiér + exteriér + maľovanie interiéru</t>
  </si>
  <si>
    <t>{b4145364-82a0-42f4-800b-2c185f641ebe}</t>
  </si>
  <si>
    <t>4</t>
  </si>
  <si>
    <t>Oprava omietok Rozlúčková miestnosť + oprava tatranský profil</t>
  </si>
  <si>
    <t>{bf283432-8532-44cd-a784-f99e5107e172}</t>
  </si>
  <si>
    <t>5</t>
  </si>
  <si>
    <t>Výkop ryhy + lapač strešných nečistôt + kanal. potrubie</t>
  </si>
  <si>
    <t>{b19f1771-6168-482a-878b-d4c7617e098c}</t>
  </si>
  <si>
    <t>6</t>
  </si>
  <si>
    <t>Bleskozvod</t>
  </si>
  <si>
    <t>{74255c2d-66cd-4700-95d9-74b1a7f6e62a}</t>
  </si>
  <si>
    <t>KRYCÍ LIST ROZPOČTU</t>
  </si>
  <si>
    <t>Objekt:</t>
  </si>
  <si>
    <t>1 - Rekonštrukcia strechy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</si>
  <si>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</si>
  <si>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</si>
  <si>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</si>
  <si>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</si>
  <si>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</si>
  <si>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</si>
  <si>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</si>
  <si>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</si>
  <si>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</si>
  <si>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</si>
  <si>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</si>
  <si>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783 - Dokončovacie práce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</si>
  <si>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</si>
  <si>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</si>
  <si>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</si>
  <si>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</si>
  <si>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</si>
  <si>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</si>
  <si>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</si>
  <si>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</si>
  <si>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</si>
  <si>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</si>
  <si>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</si>
  <si>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</si>
  <si>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</si>
  <si>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</si>
  <si>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</si>
  <si>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</si>
  <si>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</si>
  <si>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</si>
  <si>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979011111</t>
  </si>
  <si>
    <t>Zvislá doprava sutiny a vybúraných hmôt za prvé podlažie nad alebo pod základným podlažím</t>
  </si>
  <si>
    <t>t</t>
  </si>
  <si>
    <t>-216732625</t>
  </si>
  <si>
    <t>979081111</t>
  </si>
  <si>
    <t>Odvoz sutiny a vybúraných hmôt na skládku do 1 km</t>
  </si>
  <si>
    <t>2049363919</t>
  </si>
  <si>
    <t>979081121</t>
  </si>
  <si>
    <t>Odvoz sutiny a vybúraných hmôt na skládku za každý ďalší 1 km</t>
  </si>
  <si>
    <t>-1692853946</t>
  </si>
  <si>
    <t>979089212</t>
  </si>
  <si>
    <t>Poplatok za skladovanie - bitúmenové zmesi, uholný decht, dechtové výrobky (17 03 ), ostatné</t>
  </si>
  <si>
    <t>2102236290</t>
  </si>
  <si>
    <t>PSV</t>
  </si>
  <si>
    <t>Práce a dodávky PSV</t>
  </si>
  <si>
    <t>762</t>
  </si>
  <si>
    <t>Konštrukcie tesárske</t>
  </si>
  <si>
    <t>762341004</t>
  </si>
  <si>
    <t>Montáž debnenia jednoduchých striech, na krokvy a kontralaty z dosiek na zraz</t>
  </si>
  <si>
    <t>m2</t>
  </si>
  <si>
    <t>711000318</t>
  </si>
  <si>
    <t>M</t>
  </si>
  <si>
    <t>6051085000</t>
  </si>
  <si>
    <t>Dosky - rezivo</t>
  </si>
  <si>
    <t>m3</t>
  </si>
  <si>
    <t>8</t>
  </si>
  <si>
    <t>-1757662145</t>
  </si>
  <si>
    <t>7</t>
  </si>
  <si>
    <t>762341811</t>
  </si>
  <si>
    <t>Demontáž debnenia striech rovných, oblúkových do 60°, z dosiek hrubých, hobľovaných,  -0.01600t</t>
  </si>
  <si>
    <t>649222398</t>
  </si>
  <si>
    <t>762395000</t>
  </si>
  <si>
    <t>Spojovacie prostriedky  pre viazané konštrukcie krovov, debnenie a laťovanie, nadstrešné konštr., spádové kliny - svorky, dosky, klince, pásová oceľ, vruty</t>
  </si>
  <si>
    <t>-1288573684</t>
  </si>
  <si>
    <t>762841210</t>
  </si>
  <si>
    <t>Montáž podbíjania stropov a striech rovných z hobľovaných dosiek na zraz, vrátane olištovania škár</t>
  </si>
  <si>
    <t>1348176665</t>
  </si>
  <si>
    <t>10</t>
  </si>
  <si>
    <t>61191702</t>
  </si>
  <si>
    <t>Obloženie palubovka BO hr.18 + morenie</t>
  </si>
  <si>
    <t>-192266441</t>
  </si>
  <si>
    <t>11</t>
  </si>
  <si>
    <t>762841812</t>
  </si>
  <si>
    <t>Demont.podbíjania obkladov stropov a striech sklonu do 60st., z dosiek hr. do 35 mm s omietkou,  -0.04000t</t>
  </si>
  <si>
    <t>-1281832072</t>
  </si>
  <si>
    <t>12</t>
  </si>
  <si>
    <t>762895000</t>
  </si>
  <si>
    <t>Spojovacie prostriedky pre záklop, stropnice, podbíjanie - klince, svorky</t>
  </si>
  <si>
    <t>1767123842</t>
  </si>
  <si>
    <t>13</t>
  </si>
  <si>
    <t>998762202</t>
  </si>
  <si>
    <t>Presun hmôt pre konštrukcie tesárske v objektoch výšky do 12 m</t>
  </si>
  <si>
    <t>%</t>
  </si>
  <si>
    <t>-833699912</t>
  </si>
  <si>
    <t>764</t>
  </si>
  <si>
    <t>Konštrukcie klampiarske</t>
  </si>
  <si>
    <t>14</t>
  </si>
  <si>
    <t>764171316</t>
  </si>
  <si>
    <t>Krytina falcovaná   sklon strechy do 30° + komponenty</t>
  </si>
  <si>
    <t>1193250615</t>
  </si>
  <si>
    <t>15</t>
  </si>
  <si>
    <t>764323340</t>
  </si>
  <si>
    <t>Oplechovanie z PZ plechu, odkvapov na strechách s lepenkovou krytinou r.š. 400 mm + komponenty</t>
  </si>
  <si>
    <t>m</t>
  </si>
  <si>
    <t>1428518287</t>
  </si>
  <si>
    <t>16</t>
  </si>
  <si>
    <t>764323840</t>
  </si>
  <si>
    <t>Demontáž odkvapov na strechách s lepenkovou krytinou rš 400 mm,  -0,00350t</t>
  </si>
  <si>
    <t>744228770</t>
  </si>
  <si>
    <t>17</t>
  </si>
  <si>
    <t>998764202</t>
  </si>
  <si>
    <t>Presun hmôt pre konštrukcie klampiarske v objektoch výšky nad 6 do 12 m</t>
  </si>
  <si>
    <t>-703702351</t>
  </si>
  <si>
    <t>765</t>
  </si>
  <si>
    <t>Konštrukcie - krytiny tvrdé</t>
  </si>
  <si>
    <t>18</t>
  </si>
  <si>
    <t>712290020.S</t>
  </si>
  <si>
    <t xml:space="preserve">Zhotovenie parozábrany pre strechy šikmé </t>
  </si>
  <si>
    <t>-513033845</t>
  </si>
  <si>
    <t>19</t>
  </si>
  <si>
    <t>283280007400</t>
  </si>
  <si>
    <t>Kontaktná vysokodifúzna fólia Maslen S 140 g/m2</t>
  </si>
  <si>
    <t>1560190233</t>
  </si>
  <si>
    <t>765361805</t>
  </si>
  <si>
    <t>Demontáž krytiny z asfaltových šindľov, do sutiny, sklon strechy do 45°, -0,012t</t>
  </si>
  <si>
    <t>709772664</t>
  </si>
  <si>
    <t>21</t>
  </si>
  <si>
    <t>765901021</t>
  </si>
  <si>
    <t>Montáž - strešná fólia difflex , na plné debnenie</t>
  </si>
  <si>
    <t>2027734838</t>
  </si>
  <si>
    <t>22</t>
  </si>
  <si>
    <t>6736700010</t>
  </si>
  <si>
    <t>Fólia pod falcovanú krytinu DIFFLEX CONVEC</t>
  </si>
  <si>
    <t>-858128427</t>
  </si>
  <si>
    <t>23</t>
  </si>
  <si>
    <t>998765202</t>
  </si>
  <si>
    <t>Presun hmôt pre tvrdé krytiny v objektoch výšky nad 6 do 12 m</t>
  </si>
  <si>
    <t>396491852</t>
  </si>
  <si>
    <t>783</t>
  </si>
  <si>
    <t>Dokončovacie práce - nátery</t>
  </si>
  <si>
    <t>24</t>
  </si>
  <si>
    <t>783711101</t>
  </si>
  <si>
    <t>Nátery tesárskych konštrukcií olejové napustením</t>
  </si>
  <si>
    <t>698577914</t>
  </si>
  <si>
    <t>25</t>
  </si>
  <si>
    <t>783711301</t>
  </si>
  <si>
    <t>Nátery tesárskych konštrukcií olejové napustením a 2x lakovaním</t>
  </si>
  <si>
    <t>958085541</t>
  </si>
  <si>
    <t>26</t>
  </si>
  <si>
    <t>783782203</t>
  </si>
  <si>
    <t>Nátery tesárskych konštrukcií povrchová impregnácia Bochemitom QB</t>
  </si>
  <si>
    <t>-190819964</t>
  </si>
  <si>
    <t>2 - Oprava fasády</t>
  </si>
  <si>
    <t>HSV -  Práce a dodávky HSV</t>
  </si>
  <si>
    <t xml:space="preserve">    2 -  Zakladanie</t>
  </si>
  <si>
    <t xml:space="preserve">    6 -  Úpravy povrchov, podlahy, osadenie</t>
  </si>
  <si>
    <t xml:space="preserve">    9 -  Ostatné konštrukcie a práce-búranie</t>
  </si>
  <si>
    <t xml:space="preserve">    99 -  Presun hmôt HSV</t>
  </si>
  <si>
    <t>PSV -  Práce a dodávky PSV</t>
  </si>
  <si>
    <t xml:space="preserve">    764 -  Konštrukcie klampiarske</t>
  </si>
  <si>
    <t xml:space="preserve"> Práce a dodávky HSV</t>
  </si>
  <si>
    <t xml:space="preserve"> Zakladanie</t>
  </si>
  <si>
    <t>2169041121</t>
  </si>
  <si>
    <t xml:space="preserve">Očistenie plôch tlakovou vodou stien akéhokoľvek muriva </t>
  </si>
  <si>
    <t>1933833591</t>
  </si>
  <si>
    <t xml:space="preserve"> Úpravy povrchov, podlahy, osadenie</t>
  </si>
  <si>
    <t>620991121</t>
  </si>
  <si>
    <t>Zakrývanie výplní vonkajších otvorov s rámami a zárubňami, zábradlí, oplechovania, atď. zhotovené z lešenia akýmkoľvek spôsobom</t>
  </si>
  <si>
    <t>1762997012</t>
  </si>
  <si>
    <t>622461411</t>
  </si>
  <si>
    <t>Oprava vonkajšej omietky, opravená plocha nad 10 do 30 %</t>
  </si>
  <si>
    <t>-483382216</t>
  </si>
  <si>
    <t>6224641831</t>
  </si>
  <si>
    <t>Vonkajšia omietka stien tenkovrstvová BAUMIT SILIKONTOP roztieraná stredozrnná 1,5</t>
  </si>
  <si>
    <t>862675633</t>
  </si>
  <si>
    <t>6224643101</t>
  </si>
  <si>
    <t>Vonkajšia omietka stien mozaiková BAUMIT MOSAIKTOP, ručné miešanie a nanášanie</t>
  </si>
  <si>
    <t>457672752</t>
  </si>
  <si>
    <t>6224661151</t>
  </si>
  <si>
    <t>Príprava vonkajšieho podkladu stien , penetračný náter EXCELMIX</t>
  </si>
  <si>
    <t>-799365860</t>
  </si>
  <si>
    <t>6252523071</t>
  </si>
  <si>
    <t>Kontaktný zatepľovací systém hr: 50 mm EPS F, BAUMIT PRO natĺkacie kotvy, bez omietky</t>
  </si>
  <si>
    <t>-420656149</t>
  </si>
  <si>
    <t>6252523401</t>
  </si>
  <si>
    <t>Kontaktný zatepľovací systém ostenia hr. 20 mm EPS F BAUMIT PRO, bez omietky</t>
  </si>
  <si>
    <t>730284426</t>
  </si>
  <si>
    <t>6252525011</t>
  </si>
  <si>
    <t>Kontaktný zatepľovací systém hr. 30 mm XPS BAUMIT PRO, skrutkovacie kotvy, bez omietky ( sokel)</t>
  </si>
  <si>
    <t>1960174559</t>
  </si>
  <si>
    <t xml:space="preserve"> Ostatné konštrukcie a práce-búranie</t>
  </si>
  <si>
    <t>941941031</t>
  </si>
  <si>
    <t>Montáž lešenia ľahkého pracovného radového s podlahami šírky od 0,80 do 1,00 m, výšky do 10 m</t>
  </si>
  <si>
    <t>-513986794</t>
  </si>
  <si>
    <t>941941191</t>
  </si>
  <si>
    <t>Príplatok za prvý a každý ďalší i začatý mesiac použitia lešenia ľahkého pracovného radového s podlahami šírky od 0,80 do 1,00 m, výšky do 10 m</t>
  </si>
  <si>
    <t>-198374928</t>
  </si>
  <si>
    <t>941941831</t>
  </si>
  <si>
    <t>Demontáž lešenia ľahkého pracovného radového s podlahami šírky nad 0,80 do 1,00 m, výšky do 10 m</t>
  </si>
  <si>
    <t>-1001552508</t>
  </si>
  <si>
    <t>9539465161</t>
  </si>
  <si>
    <t>Soklový profil 53 mm (hliníkový)</t>
  </si>
  <si>
    <t>-73274958</t>
  </si>
  <si>
    <t>9539966061</t>
  </si>
  <si>
    <t xml:space="preserve">Rohový ochranný profil s integrovanou sieťovinou </t>
  </si>
  <si>
    <t>-1105749319</t>
  </si>
  <si>
    <t>9539966211</t>
  </si>
  <si>
    <t xml:space="preserve">Nadokenný profil s priznanou okapničkou </t>
  </si>
  <si>
    <t>-759613937</t>
  </si>
  <si>
    <t>9539966261</t>
  </si>
  <si>
    <t xml:space="preserve">Parapetný profil s tkaninou </t>
  </si>
  <si>
    <t>690466897</t>
  </si>
  <si>
    <t>978015351</t>
  </si>
  <si>
    <t>Otlčenie omietok vonkajších priečelí zložitejších, s vyškriabaním škár, očistením muriva, v rozsahu do 40 %,  -0,02300t</t>
  </si>
  <si>
    <t>1260208988</t>
  </si>
  <si>
    <t>978059631</t>
  </si>
  <si>
    <t>Odsekanie a odobratie stien z obkladačiek vonkajších nad 2 m2,  -0,08900t</t>
  </si>
  <si>
    <t>1364948180</t>
  </si>
  <si>
    <t>1961775945</t>
  </si>
  <si>
    <t>1740641838</t>
  </si>
  <si>
    <t>979082111</t>
  </si>
  <si>
    <t>Vnútrostavenisková doprava sutiny a vybúraných hmôt do 10 m</t>
  </si>
  <si>
    <t>-156908967</t>
  </si>
  <si>
    <t>979082121</t>
  </si>
  <si>
    <t>Vnútrostavenisková doprava sutiny a vybúraných hmôt za každých ďalších 5 m</t>
  </si>
  <si>
    <t>-2132384257</t>
  </si>
  <si>
    <t>979089012</t>
  </si>
  <si>
    <t>Poplatok za skladovanie - betón, tehly, dlaždice (17 01 ), ostatné</t>
  </si>
  <si>
    <t>1651792349</t>
  </si>
  <si>
    <t>99</t>
  </si>
  <si>
    <t xml:space="preserve"> Presun hmôt HSV</t>
  </si>
  <si>
    <t>998011001</t>
  </si>
  <si>
    <t>Presun hmôt pre budovy  (801, 803, 812), zvislá konštr. z tehál, tvárnic, z kovu výšky do 6 m</t>
  </si>
  <si>
    <t>2066778792</t>
  </si>
  <si>
    <t xml:space="preserve"> Práce a dodávky PSV</t>
  </si>
  <si>
    <t xml:space="preserve"> Konštrukcie klampiarske</t>
  </si>
  <si>
    <t>764410450</t>
  </si>
  <si>
    <t>Oplechovanie parapetov z pozinkovaného farbeného PZf plechu, vrátane rohov r.š. 330 mm</t>
  </si>
  <si>
    <t>779626354</t>
  </si>
  <si>
    <t>764410850</t>
  </si>
  <si>
    <t>Demontáž oplechovania parapetov rš od 100 do 330 mm,  -0,00135t</t>
  </si>
  <si>
    <t>-194994479</t>
  </si>
  <si>
    <t>27</t>
  </si>
  <si>
    <t>998764101</t>
  </si>
  <si>
    <t>Presun hmôt pre konštrukcie klampiarske v objektoch výšky do 6 m</t>
  </si>
  <si>
    <t>517197850</t>
  </si>
  <si>
    <t>3 - Sanačné omietky Interiér + exteriér + maľovanie interiéru</t>
  </si>
  <si>
    <t>612421331.S</t>
  </si>
  <si>
    <t>Oprava vnútorných vápenných omietok stien, v množstve opravenej plochy nad 10 do 30 % štukových</t>
  </si>
  <si>
    <t>-728796911</t>
  </si>
  <si>
    <t>612460111.S</t>
  </si>
  <si>
    <t>Príprava  podkladu stien penetrovaním spevňovač omietok</t>
  </si>
  <si>
    <t>126461773</t>
  </si>
  <si>
    <t>612465113.S</t>
  </si>
  <si>
    <t>Sanačný systém stien MUREXIN BP 33 fixačná malta 1 . vrstva</t>
  </si>
  <si>
    <t>1092870508</t>
  </si>
  <si>
    <t>612465122.S</t>
  </si>
  <si>
    <t>Sanačný systém stienMUREXIN KEMASAN 580 sušiaca malta 2. vrstva</t>
  </si>
  <si>
    <t>-726548064</t>
  </si>
  <si>
    <t>784452271</t>
  </si>
  <si>
    <t>Maľby z maliarskych zmesí Primalex, Farmal, ručne nanášané dvojnásobné základné na podklad jemnozrnný výšky do 3,80 m</t>
  </si>
  <si>
    <t>260804303</t>
  </si>
  <si>
    <t>978013121.A</t>
  </si>
  <si>
    <t>Otlčenie omietok stien vnútorných vápenných alebo vápennocementových do výšky 1,0 m</t>
  </si>
  <si>
    <t>1534170896</t>
  </si>
  <si>
    <t>978015231.V</t>
  </si>
  <si>
    <t>Otlčenie omietok vonkajších priečelí jednoduchých, s vyškriabaním škár, očistením muriva do výšky 1,0 m</t>
  </si>
  <si>
    <t>837379093</t>
  </si>
  <si>
    <t>979081111.S</t>
  </si>
  <si>
    <t>720485956</t>
  </si>
  <si>
    <t>979081121.S</t>
  </si>
  <si>
    <t>163830912</t>
  </si>
  <si>
    <t>979082111.S</t>
  </si>
  <si>
    <t>-188064554</t>
  </si>
  <si>
    <t>979082121.S</t>
  </si>
  <si>
    <t>1188222930</t>
  </si>
  <si>
    <t>979089612.S</t>
  </si>
  <si>
    <t>Poplatok za skladovanie - iné odpady zo stavieb a demolácií (17 09), ostatné</t>
  </si>
  <si>
    <t>468056917</t>
  </si>
  <si>
    <t>4 - Oprava omietok Rozlúčková miestnosť + oprava tatranský profil</t>
  </si>
  <si>
    <t xml:space="preserve">    6 - Úpravy povrchov, podlahy, osadenie</t>
  </si>
  <si>
    <t xml:space="preserve">    99 - Presun hmôt HSV</t>
  </si>
  <si>
    <t xml:space="preserve">    784 - Dokončovacie práce - maľby</t>
  </si>
  <si>
    <t>Úpravy povrchov, podlahy, osadenie</t>
  </si>
  <si>
    <t>612409992</t>
  </si>
  <si>
    <t>Oprava stykov stien vnút.vod pružným tmelom dod+mont+vyčist. kompl</t>
  </si>
  <si>
    <t>1016050473</t>
  </si>
  <si>
    <t>612467218</t>
  </si>
  <si>
    <t>Sanačná omietka jednovrstvoná,  hr. 10 mm</t>
  </si>
  <si>
    <t>887335071</t>
  </si>
  <si>
    <t>612481119</t>
  </si>
  <si>
    <t>Potiahnutie vnútorných a vonk. stien sklotextílnou mriežkou s celoplošným prilepením</t>
  </si>
  <si>
    <t>683581886</t>
  </si>
  <si>
    <t>622421131</t>
  </si>
  <si>
    <t>Vnútorná omietka stien vápenná alebo vápennocementová hladká v stupni zložitosti I až II</t>
  </si>
  <si>
    <t>759712294</t>
  </si>
  <si>
    <t>622466121</t>
  </si>
  <si>
    <t>Príprava vnútorného podkladu Np</t>
  </si>
  <si>
    <t>-1791018483</t>
  </si>
  <si>
    <t>941955003</t>
  </si>
  <si>
    <t>Lešenie ľahké pracovné pomocné s výškou lešeňovej podlahy nad 1,90 do 2,50 m</t>
  </si>
  <si>
    <t>1105864189</t>
  </si>
  <si>
    <t>952902110</t>
  </si>
  <si>
    <t>Čistenie zametaním</t>
  </si>
  <si>
    <t>1602842597</t>
  </si>
  <si>
    <t>-358111249</t>
  </si>
  <si>
    <t>592046101</t>
  </si>
  <si>
    <t>-1844833037</t>
  </si>
  <si>
    <t>-104474977</t>
  </si>
  <si>
    <t>Presun hmôt HSV</t>
  </si>
  <si>
    <t>999281112</t>
  </si>
  <si>
    <t>Presun hmôt pre opravy a údržbu objektov vrátane vonkajších plášťov výšky 25-36 m</t>
  </si>
  <si>
    <t>2073561187</t>
  </si>
  <si>
    <t>762112122</t>
  </si>
  <si>
    <t>Montáž hranola drev. s kotvením chem kotvami vč. mat</t>
  </si>
  <si>
    <t>2129233203</t>
  </si>
  <si>
    <t>6051311200</t>
  </si>
  <si>
    <t>Dosky a fošne mäkké rezivo - omietané smrek akosť A hr.38-50mmxB=250-300mm</t>
  </si>
  <si>
    <t>756492735</t>
  </si>
  <si>
    <t>766421821.S</t>
  </si>
  <si>
    <t>Demontáž obloženia podhľadu stien, palub.doskami,  -0,01000t</t>
  </si>
  <si>
    <t>1490825463</t>
  </si>
  <si>
    <t>766423113.S</t>
  </si>
  <si>
    <t>Montáž obloženia podhľadov členitých palubovkami na pero a drážku z mäkkého dreva, š. nad 80 do 100mm</t>
  </si>
  <si>
    <t>-750623858</t>
  </si>
  <si>
    <t>611920001300.S</t>
  </si>
  <si>
    <t>Drevené obloženie palubovka, hrúbka 18 mm, šírka 100 mm, smrek</t>
  </si>
  <si>
    <t>-1254430781</t>
  </si>
  <si>
    <t>766427112.S</t>
  </si>
  <si>
    <t>Montáž obloženia podhľadov, podkladový rošt</t>
  </si>
  <si>
    <t>38274736</t>
  </si>
  <si>
    <t>783626020</t>
  </si>
  <si>
    <t>Nátery stolárskych výrobkov syntetické farby slonovej kosti na vzduchu schnúce 2x lakovaním</t>
  </si>
  <si>
    <t>68566897</t>
  </si>
  <si>
    <t>998762203</t>
  </si>
  <si>
    <t>Presun hmôt pre konštrukcie tesárske v objektoch výšky od 12 do 24 m</t>
  </si>
  <si>
    <t>1858999177</t>
  </si>
  <si>
    <t>784</t>
  </si>
  <si>
    <t>Dokončovacie práce - maľby</t>
  </si>
  <si>
    <t>784410102</t>
  </si>
  <si>
    <t>Penetrovanie jednonásobné jemnozrnných podkladov výšky do 3, 80 m</t>
  </si>
  <si>
    <t>-1917727431</t>
  </si>
  <si>
    <t>784453271</t>
  </si>
  <si>
    <t>Maľby z maliarskych zmesí Primalex, Farmal, ručne nanášané dvojnásobné základné na podklad jemnozrnný  výšky do 3, 80 m</t>
  </si>
  <si>
    <t>1786910883</t>
  </si>
  <si>
    <t>784482912</t>
  </si>
  <si>
    <t>Oprava stierky stien  v rozsahu 10 %  výšky do 3, 80 m</t>
  </si>
  <si>
    <t>-2078023368</t>
  </si>
  <si>
    <t>5 - Výkop ryhy + lapač strešných nečistôt + kanal. potrubie</t>
  </si>
  <si>
    <t xml:space="preserve">    1 - Zemné práce</t>
  </si>
  <si>
    <t xml:space="preserve">    2 - Zakladanie</t>
  </si>
  <si>
    <t xml:space="preserve">    5 - Komunikácie</t>
  </si>
  <si>
    <t xml:space="preserve">    711 - Izolácie proti vode a vlhkosti</t>
  </si>
  <si>
    <t>Zemné práce</t>
  </si>
  <si>
    <t>121101001</t>
  </si>
  <si>
    <t>Odstránenie ornice ručne s vodorov. premiest., na hromady do 50 m hr. do 150 mm</t>
  </si>
  <si>
    <t>-2028711768</t>
  </si>
  <si>
    <t>132211131</t>
  </si>
  <si>
    <t>Hĺbenie rýh šírky od 600  do 1300 mm v  horninách tr. 3 nesúdržných - ručným náradím</t>
  </si>
  <si>
    <t>464283312</t>
  </si>
  <si>
    <t>132211139</t>
  </si>
  <si>
    <t>Príplatok za lepivosť pri hĺbení rýh š nad 600 do 1300 mm ručným náradím v horninetr. 3</t>
  </si>
  <si>
    <t>220418812</t>
  </si>
  <si>
    <t>162201102</t>
  </si>
  <si>
    <t>Vodorovné premiestnenie výkopku z horniny 1-4 nad 20-50m</t>
  </si>
  <si>
    <t>-128862301</t>
  </si>
  <si>
    <t>181301102</t>
  </si>
  <si>
    <t>Rozprestretie ornice a zeminy v rovine, plocha do 500 m2,hr.do 150 mm</t>
  </si>
  <si>
    <t>-1408850808</t>
  </si>
  <si>
    <t>Zakladanie</t>
  </si>
  <si>
    <t>211571111</t>
  </si>
  <si>
    <t>Výplň odvodňovacieho rebra alebo trativodu do rýh s úpravou povrchu výplne štrkopieskom</t>
  </si>
  <si>
    <t>-613961487</t>
  </si>
  <si>
    <t>212752125</t>
  </si>
  <si>
    <t>Trativody z flexodrenážnych rúr DN 100</t>
  </si>
  <si>
    <t>-272427904</t>
  </si>
  <si>
    <t>Komunikácie</t>
  </si>
  <si>
    <t>113106611.S</t>
  </si>
  <si>
    <t>Rozoberanie zámkovej dlažby všetkých druhov v ploche do 20 m2,  -0,2600 t s uložením na paletu</t>
  </si>
  <si>
    <t>1735143619</t>
  </si>
  <si>
    <t>596911111</t>
  </si>
  <si>
    <t>Kladenie zámkovej dlažby hr. 6 cm pre peších do 20 m2</t>
  </si>
  <si>
    <t>556361434</t>
  </si>
  <si>
    <t>631571003</t>
  </si>
  <si>
    <t>Násyp zo štrkopiesku 0-32 (pre spevnenie podkladu)</t>
  </si>
  <si>
    <t>1549325606</t>
  </si>
  <si>
    <t>711</t>
  </si>
  <si>
    <t>Izolácie proti vode a vlhkosti</t>
  </si>
  <si>
    <t>711112001</t>
  </si>
  <si>
    <t>Zhotovenie  izolácie proti zemnej vlhkosti zvislá penetračným náterom za studena</t>
  </si>
  <si>
    <t>670707591</t>
  </si>
  <si>
    <t>1116331101</t>
  </si>
  <si>
    <t xml:space="preserve">Penetračný náter </t>
  </si>
  <si>
    <t>kg</t>
  </si>
  <si>
    <t>738879820</t>
  </si>
  <si>
    <t>711132107R</t>
  </si>
  <si>
    <t>Zhotovenie izolácie proti zemnej vlhkosti nopovou fóloiu vzájomne vodotesne zlepenou na ploche zvislej</t>
  </si>
  <si>
    <t>-1322653752</t>
  </si>
  <si>
    <t>6288000640</t>
  </si>
  <si>
    <t xml:space="preserve">Nopová fólia </t>
  </si>
  <si>
    <t>-46640241</t>
  </si>
  <si>
    <t>7116912755</t>
  </si>
  <si>
    <t>D+M Pritlačný profil nopovej folie r. š. 50 mm</t>
  </si>
  <si>
    <t>1556960698</t>
  </si>
  <si>
    <t>998711201</t>
  </si>
  <si>
    <t>Presun hmôt pre izoláciu proti vode v objektoch výšky do 6 m</t>
  </si>
  <si>
    <t>-258841643</t>
  </si>
  <si>
    <t>6 - Bleskozvod</t>
  </si>
  <si>
    <t>21-M - Elektromontáže</t>
  </si>
  <si>
    <t>21-M</t>
  </si>
  <si>
    <t>Elektromontáže</t>
  </si>
  <si>
    <t>210220022</t>
  </si>
  <si>
    <t>Uzemňovacie vedenie v zemi včít. svoriek,prepojenia, izolácie spojov FeZn D 8 - 10 mm</t>
  </si>
  <si>
    <t>201396414</t>
  </si>
  <si>
    <t>1561523500</t>
  </si>
  <si>
    <t>Drôt pozinkovaný FeZn Rd 10.00mm</t>
  </si>
  <si>
    <t>963563000</t>
  </si>
  <si>
    <t>210220101</t>
  </si>
  <si>
    <t>Zvodový vodič včítane podpery FeZn do D 10 mm, A1 D 10 mm Cu D 8 mm</t>
  </si>
  <si>
    <t>975842046</t>
  </si>
  <si>
    <t>1561522500</t>
  </si>
  <si>
    <t>Drôt pozinkovaný Fe Zn Rd8.00mm</t>
  </si>
  <si>
    <t>312552397</t>
  </si>
  <si>
    <t>3540404601</t>
  </si>
  <si>
    <t>PV 23 univ. s DEHNQUICK  h= 55 mm</t>
  </si>
  <si>
    <t>ks</t>
  </si>
  <si>
    <t>1176080239</t>
  </si>
  <si>
    <t>210220201</t>
  </si>
  <si>
    <t>Zachyt.tyč včít.upevnenia na strešný hrebeň do 3 m dľžky tyče</t>
  </si>
  <si>
    <t>-192751464</t>
  </si>
  <si>
    <t>3540300266</t>
  </si>
  <si>
    <t>HR-Jímací tyč Rd 16,M16 FeZn 2000</t>
  </si>
  <si>
    <t>1794161246</t>
  </si>
  <si>
    <t>3540402200</t>
  </si>
  <si>
    <t>HR-Ochr.strieska OS 07</t>
  </si>
  <si>
    <t>-1150969878</t>
  </si>
  <si>
    <t>3540401900</t>
  </si>
  <si>
    <t>HR-Ochr.strieska OS 01</t>
  </si>
  <si>
    <t>1915408647</t>
  </si>
  <si>
    <t>210220240</t>
  </si>
  <si>
    <t>Svorka FeZn k uzemňovacej tyči  SJ</t>
  </si>
  <si>
    <t>600571422</t>
  </si>
  <si>
    <t>17504</t>
  </si>
  <si>
    <t>Svorka SJ 02 k zemnej tyči</t>
  </si>
  <si>
    <t>KS</t>
  </si>
  <si>
    <t>1379341660</t>
  </si>
  <si>
    <t>210220260</t>
  </si>
  <si>
    <t>Ochranný uholník FeZn   OU</t>
  </si>
  <si>
    <t>-1558588845</t>
  </si>
  <si>
    <t>3544221600</t>
  </si>
  <si>
    <t>Ochraný uholník ocelový žiarovo zinkovaný označenie OU 1,7 m</t>
  </si>
  <si>
    <t>-413550673</t>
  </si>
  <si>
    <t>210220261</t>
  </si>
  <si>
    <t>Držiak ochranného uholníka FeZn   DU-Z,D a DOU</t>
  </si>
  <si>
    <t>-1712337536</t>
  </si>
  <si>
    <t>3544221750</t>
  </si>
  <si>
    <t>Držiak ochranného uholníka do muriva ocelový žiarovo zinkovaný označenie DU Z</t>
  </si>
  <si>
    <t>-794694553</t>
  </si>
  <si>
    <t>210220280</t>
  </si>
  <si>
    <t>Uzemňovacia tyč FeZn ZT</t>
  </si>
  <si>
    <t>147492931</t>
  </si>
  <si>
    <t>8540</t>
  </si>
  <si>
    <t>TYC UZEMNOVACIA ZT2        2000MM</t>
  </si>
  <si>
    <t>108887027</t>
  </si>
  <si>
    <t>210220301</t>
  </si>
  <si>
    <t>Bleskozvodová svorka do 2 skrutiek (SS, SR 03)</t>
  </si>
  <si>
    <t>-1132975432</t>
  </si>
  <si>
    <t>3540406500</t>
  </si>
  <si>
    <t>Svorka spoj.SR 03/SSFeZn Rd 6-10/F130-40</t>
  </si>
  <si>
    <t>100277496</t>
  </si>
  <si>
    <t>210220302</t>
  </si>
  <si>
    <t>Bleskozvodová svorka nad 2 skrutky (ST, SJ, SK, SZ, SR 01, 02)</t>
  </si>
  <si>
    <t>-2140780898</t>
  </si>
  <si>
    <t>3540406370</t>
  </si>
  <si>
    <t>Svorka SK 50x50 mm FeZn, s doštičkou, Rd 8-10/Fl 30(vlastná databáza)</t>
  </si>
  <si>
    <t>1510329303</t>
  </si>
  <si>
    <t>3540408330</t>
  </si>
  <si>
    <t>Svorka SZ/SP Fe Zn  Rd 8-10</t>
  </si>
  <si>
    <t>-1161753500</t>
  </si>
  <si>
    <t>3540406230</t>
  </si>
  <si>
    <t>Svorka SS  Fe Zn</t>
  </si>
  <si>
    <t>600967999</t>
  </si>
  <si>
    <t>210220401</t>
  </si>
  <si>
    <t>Označenie zvodov štítkami smaltované, z umelej hmot</t>
  </si>
  <si>
    <t>1693537874</t>
  </si>
  <si>
    <t>5489511000</t>
  </si>
  <si>
    <t>Štítok PVC</t>
  </si>
  <si>
    <t>Kus</t>
  </si>
  <si>
    <t>1134119598</t>
  </si>
  <si>
    <t>HZS-001</t>
  </si>
  <si>
    <t>Revízie</t>
  </si>
  <si>
    <t>hod</t>
  </si>
  <si>
    <t>-652880522</t>
  </si>
  <si>
    <t>MD</t>
  </si>
  <si>
    <t>Mimostavenisková doprava</t>
  </si>
  <si>
    <t>-1094431286</t>
  </si>
  <si>
    <t>28</t>
  </si>
  <si>
    <t>MV</t>
  </si>
  <si>
    <t>Murárske výpomoci</t>
  </si>
  <si>
    <t>940023630</t>
  </si>
  <si>
    <t>29</t>
  </si>
  <si>
    <t>PM</t>
  </si>
  <si>
    <t>Podružný materiál</t>
  </si>
  <si>
    <t>-311548071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</si>
</sst>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opLeftCell="A88" workbookViewId="0">
      <selection activeCell="AN8" sqref="AN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9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5" t="s">
        <v>12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7" t="s">
        <v>14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18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24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24</v>
      </c>
      <c r="AK17" s="23" t="s">
        <v>22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24</v>
      </c>
      <c r="AK20" s="23" t="s">
        <v>22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9">
        <f>ROUND(AG94,2)</f>
        <v>0</v>
      </c>
      <c r="AL26" s="190"/>
      <c r="AM26" s="190"/>
      <c r="AN26" s="190"/>
      <c r="AO26" s="190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1" t="s">
        <v>30</v>
      </c>
      <c r="M28" s="191"/>
      <c r="N28" s="191"/>
      <c r="O28" s="191"/>
      <c r="P28" s="191"/>
      <c r="Q28" s="26"/>
      <c r="R28" s="26"/>
      <c r="S28" s="26"/>
      <c r="T28" s="26"/>
      <c r="U28" s="26"/>
      <c r="V28" s="26"/>
      <c r="W28" s="191" t="s">
        <v>31</v>
      </c>
      <c r="X28" s="191"/>
      <c r="Y28" s="191"/>
      <c r="Z28" s="191"/>
      <c r="AA28" s="191"/>
      <c r="AB28" s="191"/>
      <c r="AC28" s="191"/>
      <c r="AD28" s="191"/>
      <c r="AE28" s="191"/>
      <c r="AF28" s="26"/>
      <c r="AG28" s="26"/>
      <c r="AH28" s="26"/>
      <c r="AI28" s="26"/>
      <c r="AJ28" s="26"/>
      <c r="AK28" s="191" t="s">
        <v>32</v>
      </c>
      <c r="AL28" s="191"/>
      <c r="AM28" s="191"/>
      <c r="AN28" s="191"/>
      <c r="AO28" s="191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23" t="s">
        <v>34</v>
      </c>
      <c r="L29" s="192">
        <v>0.2</v>
      </c>
      <c r="M29" s="193"/>
      <c r="N29" s="193"/>
      <c r="O29" s="193"/>
      <c r="P29" s="193"/>
      <c r="W29" s="194">
        <f>ROUND(AZ94, 2)</f>
        <v>0</v>
      </c>
      <c r="X29" s="193"/>
      <c r="Y29" s="193"/>
      <c r="Z29" s="193"/>
      <c r="AA29" s="193"/>
      <c r="AB29" s="193"/>
      <c r="AC29" s="193"/>
      <c r="AD29" s="193"/>
      <c r="AE29" s="193"/>
      <c r="AK29" s="194">
        <f>ROUND(AV94, 2)</f>
        <v>0</v>
      </c>
      <c r="AL29" s="193"/>
      <c r="AM29" s="193"/>
      <c r="AN29" s="193"/>
      <c r="AO29" s="193"/>
      <c r="AR29" s="31"/>
    </row>
    <row r="30" spans="1:71" s="3" customFormat="1" ht="14.45" customHeight="1">
      <c r="B30" s="31"/>
      <c r="F30" s="23" t="s">
        <v>35</v>
      </c>
      <c r="L30" s="192">
        <v>0.2</v>
      </c>
      <c r="M30" s="193"/>
      <c r="N30" s="193"/>
      <c r="O30" s="193"/>
      <c r="P30" s="193"/>
      <c r="W30" s="194">
        <f>ROUND(BA94, 2)</f>
        <v>0</v>
      </c>
      <c r="X30" s="193"/>
      <c r="Y30" s="193"/>
      <c r="Z30" s="193"/>
      <c r="AA30" s="193"/>
      <c r="AB30" s="193"/>
      <c r="AC30" s="193"/>
      <c r="AD30" s="193"/>
      <c r="AE30" s="193"/>
      <c r="AK30" s="194">
        <f>ROUND(AW94, 2)</f>
        <v>0</v>
      </c>
      <c r="AL30" s="193"/>
      <c r="AM30" s="193"/>
      <c r="AN30" s="193"/>
      <c r="AO30" s="193"/>
      <c r="AR30" s="31"/>
    </row>
    <row r="31" spans="1:71" s="3" customFormat="1" ht="14.45" hidden="1" customHeight="1">
      <c r="B31" s="31"/>
      <c r="F31" s="23" t="s">
        <v>36</v>
      </c>
      <c r="L31" s="192">
        <v>0.2</v>
      </c>
      <c r="M31" s="193"/>
      <c r="N31" s="193"/>
      <c r="O31" s="193"/>
      <c r="P31" s="193"/>
      <c r="W31" s="194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K31" s="194">
        <v>0</v>
      </c>
      <c r="AL31" s="193"/>
      <c r="AM31" s="193"/>
      <c r="AN31" s="193"/>
      <c r="AO31" s="193"/>
      <c r="AR31" s="31"/>
    </row>
    <row r="32" spans="1:71" s="3" customFormat="1" ht="14.45" hidden="1" customHeight="1">
      <c r="B32" s="31"/>
      <c r="F32" s="23" t="s">
        <v>37</v>
      </c>
      <c r="L32" s="192">
        <v>0.2</v>
      </c>
      <c r="M32" s="193"/>
      <c r="N32" s="193"/>
      <c r="O32" s="193"/>
      <c r="P32" s="193"/>
      <c r="W32" s="194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K32" s="194">
        <v>0</v>
      </c>
      <c r="AL32" s="193"/>
      <c r="AM32" s="193"/>
      <c r="AN32" s="193"/>
      <c r="AO32" s="193"/>
      <c r="AR32" s="31"/>
    </row>
    <row r="33" spans="1:57" s="3" customFormat="1" ht="14.45" hidden="1" customHeight="1">
      <c r="B33" s="31"/>
      <c r="F33" s="23" t="s">
        <v>38</v>
      </c>
      <c r="L33" s="192">
        <v>0</v>
      </c>
      <c r="M33" s="193"/>
      <c r="N33" s="193"/>
      <c r="O33" s="193"/>
      <c r="P33" s="193"/>
      <c r="W33" s="194">
        <f>ROUND(BD94, 2)</f>
        <v>0</v>
      </c>
      <c r="X33" s="193"/>
      <c r="Y33" s="193"/>
      <c r="Z33" s="193"/>
      <c r="AA33" s="193"/>
      <c r="AB33" s="193"/>
      <c r="AC33" s="193"/>
      <c r="AD33" s="193"/>
      <c r="AE33" s="193"/>
      <c r="AK33" s="194">
        <v>0</v>
      </c>
      <c r="AL33" s="193"/>
      <c r="AM33" s="193"/>
      <c r="AN33" s="193"/>
      <c r="AO33" s="193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198" t="s">
        <v>41</v>
      </c>
      <c r="Y35" s="196"/>
      <c r="Z35" s="196"/>
      <c r="AA35" s="196"/>
      <c r="AB35" s="196"/>
      <c r="AC35" s="34"/>
      <c r="AD35" s="34"/>
      <c r="AE35" s="34"/>
      <c r="AF35" s="34"/>
      <c r="AG35" s="34"/>
      <c r="AH35" s="34"/>
      <c r="AI35" s="34"/>
      <c r="AJ35" s="34"/>
      <c r="AK35" s="195">
        <f>SUM(AK26:AK33)</f>
        <v>0</v>
      </c>
      <c r="AL35" s="196"/>
      <c r="AM35" s="196"/>
      <c r="AN35" s="196"/>
      <c r="AO35" s="197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36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44</v>
      </c>
      <c r="AI60" s="29"/>
      <c r="AJ60" s="29"/>
      <c r="AK60" s="29"/>
      <c r="AL60" s="29"/>
      <c r="AM60" s="39" t="s">
        <v>45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37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47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39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44</v>
      </c>
      <c r="AI75" s="29"/>
      <c r="AJ75" s="29"/>
      <c r="AK75" s="29"/>
      <c r="AL75" s="29"/>
      <c r="AM75" s="39" t="s">
        <v>45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12-B</v>
      </c>
      <c r="AR84" s="45"/>
    </row>
    <row r="85" spans="1:91" s="5" customFormat="1" ht="36.950000000000003" customHeight="1">
      <c r="B85" s="46"/>
      <c r="C85" s="47" t="s">
        <v>13</v>
      </c>
      <c r="L85" s="166" t="str">
        <f>K6</f>
        <v>Obnova domu smútku a revitalizácia okolia cintorína Králiky</v>
      </c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Obec Králiky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68" t="str">
        <f>IF(AN8= "","",AN8)</f>
        <v/>
      </c>
      <c r="AN87" s="168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Králiky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69" t="str">
        <f>IF(E17="","",E17)</f>
        <v xml:space="preserve"> </v>
      </c>
      <c r="AN89" s="170"/>
      <c r="AO89" s="170"/>
      <c r="AP89" s="170"/>
      <c r="AQ89" s="26"/>
      <c r="AR89" s="27"/>
      <c r="AS89" s="171" t="s">
        <v>49</v>
      </c>
      <c r="AT89" s="172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69" t="str">
        <f>IF(E20="","",E20)</f>
        <v xml:space="preserve"> </v>
      </c>
      <c r="AN90" s="170"/>
      <c r="AO90" s="170"/>
      <c r="AP90" s="170"/>
      <c r="AQ90" s="26"/>
      <c r="AR90" s="27"/>
      <c r="AS90" s="173"/>
      <c r="AT90" s="174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3"/>
      <c r="AT91" s="174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5" t="s">
        <v>50</v>
      </c>
      <c r="D92" s="176"/>
      <c r="E92" s="176"/>
      <c r="F92" s="176"/>
      <c r="G92" s="176"/>
      <c r="H92" s="54"/>
      <c r="I92" s="177" t="s">
        <v>51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9" t="s">
        <v>52</v>
      </c>
      <c r="AH92" s="176"/>
      <c r="AI92" s="176"/>
      <c r="AJ92" s="176"/>
      <c r="AK92" s="176"/>
      <c r="AL92" s="176"/>
      <c r="AM92" s="176"/>
      <c r="AN92" s="177" t="s">
        <v>53</v>
      </c>
      <c r="AO92" s="176"/>
      <c r="AP92" s="178"/>
      <c r="AQ92" s="55" t="s">
        <v>54</v>
      </c>
      <c r="AR92" s="27"/>
      <c r="AS92" s="56" t="s">
        <v>55</v>
      </c>
      <c r="AT92" s="57" t="s">
        <v>56</v>
      </c>
      <c r="AU92" s="57" t="s">
        <v>57</v>
      </c>
      <c r="AV92" s="57" t="s">
        <v>58</v>
      </c>
      <c r="AW92" s="57" t="s">
        <v>59</v>
      </c>
      <c r="AX92" s="57" t="s">
        <v>60</v>
      </c>
      <c r="AY92" s="57" t="s">
        <v>61</v>
      </c>
      <c r="AZ92" s="57" t="s">
        <v>62</v>
      </c>
      <c r="BA92" s="57" t="s">
        <v>63</v>
      </c>
      <c r="BB92" s="57" t="s">
        <v>64</v>
      </c>
      <c r="BC92" s="57" t="s">
        <v>65</v>
      </c>
      <c r="BD92" s="58" t="s">
        <v>66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3">
        <f>ROUND(SUM(AG95:AG100),2)</f>
        <v>0</v>
      </c>
      <c r="AH94" s="183"/>
      <c r="AI94" s="183"/>
      <c r="AJ94" s="183"/>
      <c r="AK94" s="183"/>
      <c r="AL94" s="183"/>
      <c r="AM94" s="183"/>
      <c r="AN94" s="184">
        <f t="shared" ref="AN94:AN100" si="0">SUM(AG94,AT94)</f>
        <v>0</v>
      </c>
      <c r="AO94" s="184"/>
      <c r="AP94" s="184"/>
      <c r="AQ94" s="66" t="s">
        <v>1</v>
      </c>
      <c r="AR94" s="62"/>
      <c r="AS94" s="67">
        <f>ROUND(SUM(AS95:AS100),2)</f>
        <v>0</v>
      </c>
      <c r="AT94" s="68">
        <f t="shared" ref="AT94:AT100" si="1">ROUND(SUM(AV94:AW94),2)</f>
        <v>0</v>
      </c>
      <c r="AU94" s="69">
        <f>ROUND(SUM(AU95:AU100),5)</f>
        <v>502.85275999999999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ROUND(SUM(AZ95:AZ100),2)</f>
        <v>0</v>
      </c>
      <c r="BA94" s="68">
        <f>ROUND(SUM(BA95:BA100),2)</f>
        <v>0</v>
      </c>
      <c r="BB94" s="68">
        <f>ROUND(SUM(BB95:BB100),2)</f>
        <v>0</v>
      </c>
      <c r="BC94" s="68">
        <f>ROUND(SUM(BC95:BC100),2)</f>
        <v>0</v>
      </c>
      <c r="BD94" s="70">
        <f>ROUND(SUM(BD95:BD100),2)</f>
        <v>0</v>
      </c>
      <c r="BS94" s="71" t="s">
        <v>68</v>
      </c>
      <c r="BT94" s="71" t="s">
        <v>69</v>
      </c>
      <c r="BU94" s="72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1" s="7" customFormat="1" ht="16.5" customHeight="1">
      <c r="A95" s="73" t="s">
        <v>73</v>
      </c>
      <c r="B95" s="74"/>
      <c r="C95" s="75"/>
      <c r="D95" s="182" t="s">
        <v>74</v>
      </c>
      <c r="E95" s="182"/>
      <c r="F95" s="182"/>
      <c r="G95" s="182"/>
      <c r="H95" s="182"/>
      <c r="I95" s="76"/>
      <c r="J95" s="182" t="s">
        <v>75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'1 - Rekonštrukcia strechy'!J30</f>
        <v>0</v>
      </c>
      <c r="AH95" s="181"/>
      <c r="AI95" s="181"/>
      <c r="AJ95" s="181"/>
      <c r="AK95" s="181"/>
      <c r="AL95" s="181"/>
      <c r="AM95" s="181"/>
      <c r="AN95" s="180">
        <f t="shared" si="0"/>
        <v>0</v>
      </c>
      <c r="AO95" s="181"/>
      <c r="AP95" s="181"/>
      <c r="AQ95" s="77" t="s">
        <v>76</v>
      </c>
      <c r="AR95" s="74"/>
      <c r="AS95" s="78">
        <v>0</v>
      </c>
      <c r="AT95" s="79">
        <f t="shared" si="1"/>
        <v>0</v>
      </c>
      <c r="AU95" s="80">
        <f>'1 - Rekonštrukcia strechy'!P123</f>
        <v>9.9044999999999987</v>
      </c>
      <c r="AV95" s="79">
        <f>'1 - Rekonštrukcia strechy'!J33</f>
        <v>0</v>
      </c>
      <c r="AW95" s="79">
        <f>'1 - Rekonštrukcia strechy'!J34</f>
        <v>0</v>
      </c>
      <c r="AX95" s="79">
        <f>'1 - Rekonštrukcia strechy'!J35</f>
        <v>0</v>
      </c>
      <c r="AY95" s="79">
        <f>'1 - Rekonštrukcia strechy'!J36</f>
        <v>0</v>
      </c>
      <c r="AZ95" s="79">
        <f>'1 - Rekonštrukcia strechy'!F33</f>
        <v>0</v>
      </c>
      <c r="BA95" s="79">
        <f>'1 - Rekonštrukcia strechy'!F34</f>
        <v>0</v>
      </c>
      <c r="BB95" s="79">
        <f>'1 - Rekonštrukcia strechy'!F35</f>
        <v>0</v>
      </c>
      <c r="BC95" s="79">
        <f>'1 - Rekonštrukcia strechy'!F36</f>
        <v>0</v>
      </c>
      <c r="BD95" s="81">
        <f>'1 - Rekonštrukcia strechy'!F37</f>
        <v>0</v>
      </c>
      <c r="BT95" s="82" t="s">
        <v>74</v>
      </c>
      <c r="BV95" s="82" t="s">
        <v>71</v>
      </c>
      <c r="BW95" s="82" t="s">
        <v>77</v>
      </c>
      <c r="BX95" s="82" t="s">
        <v>4</v>
      </c>
      <c r="CL95" s="82" t="s">
        <v>1</v>
      </c>
      <c r="CM95" s="82" t="s">
        <v>69</v>
      </c>
    </row>
    <row r="96" spans="1:91" s="7" customFormat="1" ht="16.5" customHeight="1">
      <c r="A96" s="73" t="s">
        <v>73</v>
      </c>
      <c r="B96" s="74"/>
      <c r="C96" s="75"/>
      <c r="D96" s="182" t="s">
        <v>78</v>
      </c>
      <c r="E96" s="182"/>
      <c r="F96" s="182"/>
      <c r="G96" s="182"/>
      <c r="H96" s="182"/>
      <c r="I96" s="76"/>
      <c r="J96" s="182" t="s">
        <v>79</v>
      </c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0">
        <f>'2 - Oprava fasády'!J30</f>
        <v>0</v>
      </c>
      <c r="AH96" s="181"/>
      <c r="AI96" s="181"/>
      <c r="AJ96" s="181"/>
      <c r="AK96" s="181"/>
      <c r="AL96" s="181"/>
      <c r="AM96" s="181"/>
      <c r="AN96" s="180">
        <f t="shared" si="0"/>
        <v>0</v>
      </c>
      <c r="AO96" s="181"/>
      <c r="AP96" s="181"/>
      <c r="AQ96" s="77" t="s">
        <v>76</v>
      </c>
      <c r="AR96" s="74"/>
      <c r="AS96" s="78">
        <v>0</v>
      </c>
      <c r="AT96" s="79">
        <f t="shared" si="1"/>
        <v>0</v>
      </c>
      <c r="AU96" s="80">
        <f>'2 - Oprava fasády'!P123</f>
        <v>405.31084969999995</v>
      </c>
      <c r="AV96" s="79">
        <f>'2 - Oprava fasády'!J33</f>
        <v>0</v>
      </c>
      <c r="AW96" s="79">
        <f>'2 - Oprava fasády'!J34</f>
        <v>0</v>
      </c>
      <c r="AX96" s="79">
        <f>'2 - Oprava fasády'!J35</f>
        <v>0</v>
      </c>
      <c r="AY96" s="79">
        <f>'2 - Oprava fasády'!J36</f>
        <v>0</v>
      </c>
      <c r="AZ96" s="79">
        <f>'2 - Oprava fasády'!F33</f>
        <v>0</v>
      </c>
      <c r="BA96" s="79">
        <f>'2 - Oprava fasády'!F34</f>
        <v>0</v>
      </c>
      <c r="BB96" s="79">
        <f>'2 - Oprava fasády'!F35</f>
        <v>0</v>
      </c>
      <c r="BC96" s="79">
        <f>'2 - Oprava fasády'!F36</f>
        <v>0</v>
      </c>
      <c r="BD96" s="81">
        <f>'2 - Oprava fasády'!F37</f>
        <v>0</v>
      </c>
      <c r="BT96" s="82" t="s">
        <v>74</v>
      </c>
      <c r="BV96" s="82" t="s">
        <v>71</v>
      </c>
      <c r="BW96" s="82" t="s">
        <v>80</v>
      </c>
      <c r="BX96" s="82" t="s">
        <v>4</v>
      </c>
      <c r="CL96" s="82" t="s">
        <v>1</v>
      </c>
      <c r="CM96" s="82" t="s">
        <v>69</v>
      </c>
    </row>
    <row r="97" spans="1:91" s="7" customFormat="1" ht="24.75" customHeight="1">
      <c r="A97" s="73" t="s">
        <v>73</v>
      </c>
      <c r="B97" s="74"/>
      <c r="C97" s="75"/>
      <c r="D97" s="182" t="s">
        <v>81</v>
      </c>
      <c r="E97" s="182"/>
      <c r="F97" s="182"/>
      <c r="G97" s="182"/>
      <c r="H97" s="182"/>
      <c r="I97" s="76"/>
      <c r="J97" s="182" t="s">
        <v>82</v>
      </c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0">
        <f>'3 - Sanačné omietky Inter...'!J30</f>
        <v>0</v>
      </c>
      <c r="AH97" s="181"/>
      <c r="AI97" s="181"/>
      <c r="AJ97" s="181"/>
      <c r="AK97" s="181"/>
      <c r="AL97" s="181"/>
      <c r="AM97" s="181"/>
      <c r="AN97" s="180">
        <f t="shared" si="0"/>
        <v>0</v>
      </c>
      <c r="AO97" s="181"/>
      <c r="AP97" s="181"/>
      <c r="AQ97" s="77" t="s">
        <v>76</v>
      </c>
      <c r="AR97" s="74"/>
      <c r="AS97" s="78">
        <v>0</v>
      </c>
      <c r="AT97" s="79">
        <f t="shared" si="1"/>
        <v>0</v>
      </c>
      <c r="AU97" s="80">
        <f>'3 - Sanačné omietky Inter...'!P118</f>
        <v>62.146558200000008</v>
      </c>
      <c r="AV97" s="79">
        <f>'3 - Sanačné omietky Inter...'!J33</f>
        <v>0</v>
      </c>
      <c r="AW97" s="79">
        <f>'3 - Sanačné omietky Inter...'!J34</f>
        <v>0</v>
      </c>
      <c r="AX97" s="79">
        <f>'3 - Sanačné omietky Inter...'!J35</f>
        <v>0</v>
      </c>
      <c r="AY97" s="79">
        <f>'3 - Sanačné omietky Inter...'!J36</f>
        <v>0</v>
      </c>
      <c r="AZ97" s="79">
        <f>'3 - Sanačné omietky Inter...'!F33</f>
        <v>0</v>
      </c>
      <c r="BA97" s="79">
        <f>'3 - Sanačné omietky Inter...'!F34</f>
        <v>0</v>
      </c>
      <c r="BB97" s="79">
        <f>'3 - Sanačné omietky Inter...'!F35</f>
        <v>0</v>
      </c>
      <c r="BC97" s="79">
        <f>'3 - Sanačné omietky Inter...'!F36</f>
        <v>0</v>
      </c>
      <c r="BD97" s="81">
        <f>'3 - Sanačné omietky Inter...'!F37</f>
        <v>0</v>
      </c>
      <c r="BT97" s="82" t="s">
        <v>74</v>
      </c>
      <c r="BV97" s="82" t="s">
        <v>71</v>
      </c>
      <c r="BW97" s="82" t="s">
        <v>83</v>
      </c>
      <c r="BX97" s="82" t="s">
        <v>4</v>
      </c>
      <c r="CL97" s="82" t="s">
        <v>1</v>
      </c>
      <c r="CM97" s="82" t="s">
        <v>69</v>
      </c>
    </row>
    <row r="98" spans="1:91" s="7" customFormat="1" ht="24.75" customHeight="1">
      <c r="A98" s="73" t="s">
        <v>73</v>
      </c>
      <c r="B98" s="74"/>
      <c r="C98" s="75"/>
      <c r="D98" s="182" t="s">
        <v>84</v>
      </c>
      <c r="E98" s="182"/>
      <c r="F98" s="182"/>
      <c r="G98" s="182"/>
      <c r="H98" s="182"/>
      <c r="I98" s="76"/>
      <c r="J98" s="182" t="s">
        <v>85</v>
      </c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0">
        <f>'4 - Oprava omietok Rozlúč...'!J30</f>
        <v>0</v>
      </c>
      <c r="AH98" s="181"/>
      <c r="AI98" s="181"/>
      <c r="AJ98" s="181"/>
      <c r="AK98" s="181"/>
      <c r="AL98" s="181"/>
      <c r="AM98" s="181"/>
      <c r="AN98" s="180">
        <f t="shared" si="0"/>
        <v>0</v>
      </c>
      <c r="AO98" s="181"/>
      <c r="AP98" s="181"/>
      <c r="AQ98" s="77" t="s">
        <v>76</v>
      </c>
      <c r="AR98" s="74"/>
      <c r="AS98" s="78">
        <v>0</v>
      </c>
      <c r="AT98" s="79">
        <f t="shared" si="1"/>
        <v>0</v>
      </c>
      <c r="AU98" s="80">
        <f>'4 - Oprava omietok Rozlúč...'!P123</f>
        <v>23.715851499999999</v>
      </c>
      <c r="AV98" s="79">
        <f>'4 - Oprava omietok Rozlúč...'!J33</f>
        <v>0</v>
      </c>
      <c r="AW98" s="79">
        <f>'4 - Oprava omietok Rozlúč...'!J34</f>
        <v>0</v>
      </c>
      <c r="AX98" s="79">
        <f>'4 - Oprava omietok Rozlúč...'!J35</f>
        <v>0</v>
      </c>
      <c r="AY98" s="79">
        <f>'4 - Oprava omietok Rozlúč...'!J36</f>
        <v>0</v>
      </c>
      <c r="AZ98" s="79">
        <f>'4 - Oprava omietok Rozlúč...'!F33</f>
        <v>0</v>
      </c>
      <c r="BA98" s="79">
        <f>'4 - Oprava omietok Rozlúč...'!F34</f>
        <v>0</v>
      </c>
      <c r="BB98" s="79">
        <f>'4 - Oprava omietok Rozlúč...'!F35</f>
        <v>0</v>
      </c>
      <c r="BC98" s="79">
        <f>'4 - Oprava omietok Rozlúč...'!F36</f>
        <v>0</v>
      </c>
      <c r="BD98" s="81">
        <f>'4 - Oprava omietok Rozlúč...'!F37</f>
        <v>0</v>
      </c>
      <c r="BT98" s="82" t="s">
        <v>74</v>
      </c>
      <c r="BV98" s="82" t="s">
        <v>71</v>
      </c>
      <c r="BW98" s="82" t="s">
        <v>86</v>
      </c>
      <c r="BX98" s="82" t="s">
        <v>4</v>
      </c>
      <c r="CL98" s="82" t="s">
        <v>1</v>
      </c>
      <c r="CM98" s="82" t="s">
        <v>69</v>
      </c>
    </row>
    <row r="99" spans="1:91" s="7" customFormat="1" ht="24.75" customHeight="1">
      <c r="A99" s="73" t="s">
        <v>73</v>
      </c>
      <c r="B99" s="74"/>
      <c r="C99" s="75"/>
      <c r="D99" s="182" t="s">
        <v>87</v>
      </c>
      <c r="E99" s="182"/>
      <c r="F99" s="182"/>
      <c r="G99" s="182"/>
      <c r="H99" s="182"/>
      <c r="I99" s="76"/>
      <c r="J99" s="182" t="s">
        <v>88</v>
      </c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0">
        <f>'5 - Výkop ryhy + lapač st...'!J30</f>
        <v>0</v>
      </c>
      <c r="AH99" s="181"/>
      <c r="AI99" s="181"/>
      <c r="AJ99" s="181"/>
      <c r="AK99" s="181"/>
      <c r="AL99" s="181"/>
      <c r="AM99" s="181"/>
      <c r="AN99" s="180">
        <f t="shared" si="0"/>
        <v>0</v>
      </c>
      <c r="AO99" s="181"/>
      <c r="AP99" s="181"/>
      <c r="AQ99" s="77" t="s">
        <v>76</v>
      </c>
      <c r="AR99" s="74"/>
      <c r="AS99" s="78">
        <v>0</v>
      </c>
      <c r="AT99" s="79">
        <f t="shared" si="1"/>
        <v>0</v>
      </c>
      <c r="AU99" s="80">
        <f>'5 - Výkop ryhy + lapač st...'!P123</f>
        <v>1.7749999999999999</v>
      </c>
      <c r="AV99" s="79">
        <f>'5 - Výkop ryhy + lapač st...'!J33</f>
        <v>0</v>
      </c>
      <c r="AW99" s="79">
        <f>'5 - Výkop ryhy + lapač st...'!J34</f>
        <v>0</v>
      </c>
      <c r="AX99" s="79">
        <f>'5 - Výkop ryhy + lapač st...'!J35</f>
        <v>0</v>
      </c>
      <c r="AY99" s="79">
        <f>'5 - Výkop ryhy + lapač st...'!J36</f>
        <v>0</v>
      </c>
      <c r="AZ99" s="79">
        <f>'5 - Výkop ryhy + lapač st...'!F33</f>
        <v>0</v>
      </c>
      <c r="BA99" s="79">
        <f>'5 - Výkop ryhy + lapač st...'!F34</f>
        <v>0</v>
      </c>
      <c r="BB99" s="79">
        <f>'5 - Výkop ryhy + lapač st...'!F35</f>
        <v>0</v>
      </c>
      <c r="BC99" s="79">
        <f>'5 - Výkop ryhy + lapač st...'!F36</f>
        <v>0</v>
      </c>
      <c r="BD99" s="81">
        <f>'5 - Výkop ryhy + lapač st...'!F37</f>
        <v>0</v>
      </c>
      <c r="BT99" s="82" t="s">
        <v>74</v>
      </c>
      <c r="BV99" s="82" t="s">
        <v>71</v>
      </c>
      <c r="BW99" s="82" t="s">
        <v>89</v>
      </c>
      <c r="BX99" s="82" t="s">
        <v>4</v>
      </c>
      <c r="CL99" s="82" t="s">
        <v>1</v>
      </c>
      <c r="CM99" s="82" t="s">
        <v>69</v>
      </c>
    </row>
    <row r="100" spans="1:91" s="7" customFormat="1" ht="16.5" customHeight="1">
      <c r="A100" s="73" t="s">
        <v>73</v>
      </c>
      <c r="B100" s="74"/>
      <c r="C100" s="75"/>
      <c r="D100" s="182" t="s">
        <v>90</v>
      </c>
      <c r="E100" s="182"/>
      <c r="F100" s="182"/>
      <c r="G100" s="182"/>
      <c r="H100" s="182"/>
      <c r="I100" s="76"/>
      <c r="J100" s="182" t="s">
        <v>91</v>
      </c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0">
        <f>'6 - Bleskozvod'!J30</f>
        <v>0</v>
      </c>
      <c r="AH100" s="181"/>
      <c r="AI100" s="181"/>
      <c r="AJ100" s="181"/>
      <c r="AK100" s="181"/>
      <c r="AL100" s="181"/>
      <c r="AM100" s="181"/>
      <c r="AN100" s="180">
        <f t="shared" si="0"/>
        <v>0</v>
      </c>
      <c r="AO100" s="181"/>
      <c r="AP100" s="181"/>
      <c r="AQ100" s="77" t="s">
        <v>76</v>
      </c>
      <c r="AR100" s="74"/>
      <c r="AS100" s="83">
        <v>0</v>
      </c>
      <c r="AT100" s="84">
        <f t="shared" si="1"/>
        <v>0</v>
      </c>
      <c r="AU100" s="85">
        <f>'6 - Bleskozvod'!P117</f>
        <v>0</v>
      </c>
      <c r="AV100" s="84">
        <f>'6 - Bleskozvod'!J33</f>
        <v>0</v>
      </c>
      <c r="AW100" s="84">
        <f>'6 - Bleskozvod'!J34</f>
        <v>0</v>
      </c>
      <c r="AX100" s="84">
        <f>'6 - Bleskozvod'!J35</f>
        <v>0</v>
      </c>
      <c r="AY100" s="84">
        <f>'6 - Bleskozvod'!J36</f>
        <v>0</v>
      </c>
      <c r="AZ100" s="84">
        <f>'6 - Bleskozvod'!F33</f>
        <v>0</v>
      </c>
      <c r="BA100" s="84">
        <f>'6 - Bleskozvod'!F34</f>
        <v>0</v>
      </c>
      <c r="BB100" s="84">
        <f>'6 - Bleskozvod'!F35</f>
        <v>0</v>
      </c>
      <c r="BC100" s="84">
        <f>'6 - Bleskozvod'!F36</f>
        <v>0</v>
      </c>
      <c r="BD100" s="86">
        <f>'6 - Bleskozvod'!F37</f>
        <v>0</v>
      </c>
      <c r="BT100" s="82" t="s">
        <v>74</v>
      </c>
      <c r="BV100" s="82" t="s">
        <v>71</v>
      </c>
      <c r="BW100" s="82" t="s">
        <v>92</v>
      </c>
      <c r="BX100" s="82" t="s">
        <v>4</v>
      </c>
      <c r="CL100" s="82" t="s">
        <v>1</v>
      </c>
      <c r="CM100" s="82" t="s">
        <v>69</v>
      </c>
    </row>
    <row r="101" spans="1:91" s="2" customFormat="1" ht="30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7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91" s="2" customFormat="1" ht="6.95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27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</sheetData>
  <mergeCells count="60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1 - Rekonštrukcia strechy'!C2" display="/"/>
    <hyperlink ref="A96" location="'2 - Oprava fasády'!C2" display="/"/>
    <hyperlink ref="A97" location="'3 - Sanačné omietky Inter...'!C2" display="/"/>
    <hyperlink ref="A98" location="'4 - Oprava omietok Rozlúč...'!C2" display="/"/>
    <hyperlink ref="A99" location="'5 - Výkop ryhy + lapač st...'!C2" display="/"/>
    <hyperlink ref="A100" location="'6 - Bleskozvod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7"/>
  <sheetViews>
    <sheetView showGridLines="0" topLeftCell="A158" workbookViewId="0">
      <selection activeCell="J12" sqref="J1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7"/>
    </row>
    <row r="2" spans="1:46" s="1" customFormat="1" ht="36.950000000000003" customHeight="1">
      <c r="L2" s="199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4" t="s">
        <v>77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93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0" t="str">
        <f>'Rekapitulácia stavby'!K6</f>
        <v>Obnova domu smútku a revitalizácia okolia cintorína Králiky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6" t="s">
        <v>95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18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8" t="s">
        <v>1</v>
      </c>
      <c r="F27" s="188"/>
      <c r="G27" s="188"/>
      <c r="H27" s="18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ROUND((SUM(BE123:BE156)),  2)</f>
        <v>0</v>
      </c>
      <c r="G33" s="26"/>
      <c r="H33" s="26"/>
      <c r="I33" s="95">
        <v>0.2</v>
      </c>
      <c r="J33" s="94">
        <f>ROUND(((SUM(BE123:BE156))*I33),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ROUND((SUM(BF123:BF156)),  2)</f>
        <v>0</v>
      </c>
      <c r="G34" s="26"/>
      <c r="H34" s="26"/>
      <c r="I34" s="95">
        <v>0.2</v>
      </c>
      <c r="J34" s="94">
        <f>ROUND(((SUM(BF123:BF156))*I34),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ROUND((SUM(BG123:BG156)),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ROUND((SUM(BH123:BH156)),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ROUND((SUM(BI123:BI156)),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Obnova domu smútku a revitalizácia okolia cintorína Králiky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6" t="str">
        <f>E9</f>
        <v>1 - Rekonštrukcia strechy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Obec Králiky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>Obec Králiky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1:31" s="9" customFormat="1" ht="24.95" customHeight="1">
      <c r="B97" s="107"/>
      <c r="D97" s="108" t="s">
        <v>101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1:31" s="10" customFormat="1" ht="19.899999999999999" customHeight="1">
      <c r="B98" s="111"/>
      <c r="D98" s="112" t="s">
        <v>102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1:31" s="9" customFormat="1" ht="24.95" customHeight="1">
      <c r="B99" s="107"/>
      <c r="D99" s="108" t="s">
        <v>103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1:31" s="10" customFormat="1" ht="19.899999999999999" customHeight="1">
      <c r="B100" s="111"/>
      <c r="D100" s="112" t="s">
        <v>104</v>
      </c>
      <c r="E100" s="113"/>
      <c r="F100" s="113"/>
      <c r="G100" s="113"/>
      <c r="H100" s="113"/>
      <c r="I100" s="113"/>
      <c r="J100" s="114">
        <f>J131</f>
        <v>0</v>
      </c>
      <c r="L100" s="111"/>
    </row>
    <row r="101" spans="1:31" s="10" customFormat="1" ht="19.899999999999999" customHeight="1">
      <c r="B101" s="111"/>
      <c r="D101" s="112" t="s">
        <v>105</v>
      </c>
      <c r="E101" s="113"/>
      <c r="F101" s="113"/>
      <c r="G101" s="113"/>
      <c r="H101" s="113"/>
      <c r="I101" s="113"/>
      <c r="J101" s="114">
        <f>J141</f>
        <v>0</v>
      </c>
      <c r="L101" s="111"/>
    </row>
    <row r="102" spans="1:31" s="10" customFormat="1" ht="19.899999999999999" customHeight="1">
      <c r="B102" s="111"/>
      <c r="D102" s="112" t="s">
        <v>106</v>
      </c>
      <c r="E102" s="113"/>
      <c r="F102" s="113"/>
      <c r="G102" s="113"/>
      <c r="H102" s="113"/>
      <c r="I102" s="113"/>
      <c r="J102" s="114">
        <f>J146</f>
        <v>0</v>
      </c>
      <c r="L102" s="111"/>
    </row>
    <row r="103" spans="1:31" s="10" customFormat="1" ht="19.899999999999999" customHeight="1">
      <c r="B103" s="111"/>
      <c r="D103" s="112" t="s">
        <v>107</v>
      </c>
      <c r="E103" s="113"/>
      <c r="F103" s="113"/>
      <c r="G103" s="113"/>
      <c r="H103" s="113"/>
      <c r="I103" s="113"/>
      <c r="J103" s="114">
        <f>J153</f>
        <v>0</v>
      </c>
      <c r="L103" s="111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108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0" t="str">
        <f>E7</f>
        <v>Obnova domu smútku a revitalizácia okolia cintorína Králiky</v>
      </c>
      <c r="F113" s="201"/>
      <c r="G113" s="201"/>
      <c r="H113" s="201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94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66" t="str">
        <f>E9</f>
        <v>1 - Rekonštrukcia strechy</v>
      </c>
      <c r="F115" s="202"/>
      <c r="G115" s="202"/>
      <c r="H115" s="202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>Obec Králiky</v>
      </c>
      <c r="G117" s="26"/>
      <c r="H117" s="26"/>
      <c r="I117" s="23" t="s">
        <v>19</v>
      </c>
      <c r="J117" s="49" t="str">
        <f>IF(J12="","",J12)</f>
        <v/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20</v>
      </c>
      <c r="D119" s="26"/>
      <c r="E119" s="26"/>
      <c r="F119" s="21" t="str">
        <f>E15</f>
        <v>Obec Králiky</v>
      </c>
      <c r="G119" s="26"/>
      <c r="H119" s="26"/>
      <c r="I119" s="23" t="s">
        <v>25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23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5"/>
      <c r="B122" s="116"/>
      <c r="C122" s="117" t="s">
        <v>109</v>
      </c>
      <c r="D122" s="118" t="s">
        <v>54</v>
      </c>
      <c r="E122" s="118" t="s">
        <v>50</v>
      </c>
      <c r="F122" s="118" t="s">
        <v>51</v>
      </c>
      <c r="G122" s="118" t="s">
        <v>110</v>
      </c>
      <c r="H122" s="118" t="s">
        <v>111</v>
      </c>
      <c r="I122" s="118" t="s">
        <v>112</v>
      </c>
      <c r="J122" s="119" t="s">
        <v>98</v>
      </c>
      <c r="K122" s="120" t="s">
        <v>113</v>
      </c>
      <c r="L122" s="121"/>
      <c r="M122" s="56" t="s">
        <v>1</v>
      </c>
      <c r="N122" s="57" t="s">
        <v>33</v>
      </c>
      <c r="O122" s="57" t="s">
        <v>114</v>
      </c>
      <c r="P122" s="57" t="s">
        <v>115</v>
      </c>
      <c r="Q122" s="57" t="s">
        <v>116</v>
      </c>
      <c r="R122" s="57" t="s">
        <v>117</v>
      </c>
      <c r="S122" s="57" t="s">
        <v>118</v>
      </c>
      <c r="T122" s="58" t="s">
        <v>119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2" customFormat="1" ht="22.9" customHeight="1">
      <c r="A123" s="26"/>
      <c r="B123" s="27"/>
      <c r="C123" s="63" t="s">
        <v>99</v>
      </c>
      <c r="D123" s="26"/>
      <c r="E123" s="26"/>
      <c r="F123" s="26"/>
      <c r="G123" s="26"/>
      <c r="H123" s="26"/>
      <c r="I123" s="26"/>
      <c r="J123" s="122">
        <f>BK123</f>
        <v>0</v>
      </c>
      <c r="K123" s="26"/>
      <c r="L123" s="27"/>
      <c r="M123" s="59"/>
      <c r="N123" s="50"/>
      <c r="O123" s="60"/>
      <c r="P123" s="123">
        <f>P124+P130</f>
        <v>9.9044999999999987</v>
      </c>
      <c r="Q123" s="60"/>
      <c r="R123" s="123">
        <f>R124+R130</f>
        <v>9.2249999999999999E-2</v>
      </c>
      <c r="S123" s="60"/>
      <c r="T123" s="124">
        <f>T124+T130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100</v>
      </c>
      <c r="BK123" s="125">
        <f>BK124+BK130</f>
        <v>0</v>
      </c>
    </row>
    <row r="124" spans="1:65" s="12" customFormat="1" ht="25.9" customHeight="1">
      <c r="B124" s="126"/>
      <c r="D124" s="127" t="s">
        <v>68</v>
      </c>
      <c r="E124" s="128" t="s">
        <v>120</v>
      </c>
      <c r="F124" s="128" t="s">
        <v>121</v>
      </c>
      <c r="J124" s="129">
        <f>BK124</f>
        <v>0</v>
      </c>
      <c r="L124" s="126"/>
      <c r="M124" s="130"/>
      <c r="N124" s="131"/>
      <c r="O124" s="131"/>
      <c r="P124" s="132">
        <f>P125</f>
        <v>0</v>
      </c>
      <c r="Q124" s="131"/>
      <c r="R124" s="132">
        <f>R125</f>
        <v>0</v>
      </c>
      <c r="S124" s="131"/>
      <c r="T124" s="133">
        <f>T125</f>
        <v>0</v>
      </c>
      <c r="AR124" s="127" t="s">
        <v>74</v>
      </c>
      <c r="AT124" s="134" t="s">
        <v>68</v>
      </c>
      <c r="AU124" s="134" t="s">
        <v>69</v>
      </c>
      <c r="AY124" s="127" t="s">
        <v>122</v>
      </c>
      <c r="BK124" s="135">
        <f>BK125</f>
        <v>0</v>
      </c>
    </row>
    <row r="125" spans="1:65" s="12" customFormat="1" ht="22.9" customHeight="1">
      <c r="B125" s="126"/>
      <c r="D125" s="127" t="s">
        <v>68</v>
      </c>
      <c r="E125" s="136" t="s">
        <v>123</v>
      </c>
      <c r="F125" s="136" t="s">
        <v>124</v>
      </c>
      <c r="J125" s="137">
        <f>BK125</f>
        <v>0</v>
      </c>
      <c r="L125" s="126"/>
      <c r="M125" s="130"/>
      <c r="N125" s="131"/>
      <c r="O125" s="131"/>
      <c r="P125" s="132">
        <f>SUM(P126:P129)</f>
        <v>0</v>
      </c>
      <c r="Q125" s="131"/>
      <c r="R125" s="132">
        <f>SUM(R126:R129)</f>
        <v>0</v>
      </c>
      <c r="S125" s="131"/>
      <c r="T125" s="133">
        <f>SUM(T126:T129)</f>
        <v>0</v>
      </c>
      <c r="AR125" s="127" t="s">
        <v>74</v>
      </c>
      <c r="AT125" s="134" t="s">
        <v>68</v>
      </c>
      <c r="AU125" s="134" t="s">
        <v>74</v>
      </c>
      <c r="AY125" s="127" t="s">
        <v>122</v>
      </c>
      <c r="BK125" s="135">
        <f>SUM(BK126:BK129)</f>
        <v>0</v>
      </c>
    </row>
    <row r="126" spans="1:65" s="2" customFormat="1" ht="24.2" customHeight="1">
      <c r="A126" s="26"/>
      <c r="B126" s="138"/>
      <c r="C126" s="139" t="s">
        <v>74</v>
      </c>
      <c r="D126" s="139" t="s">
        <v>125</v>
      </c>
      <c r="E126" s="140" t="s">
        <v>126</v>
      </c>
      <c r="F126" s="141" t="s">
        <v>127</v>
      </c>
      <c r="G126" s="142" t="s">
        <v>128</v>
      </c>
      <c r="H126" s="143">
        <v>1.92</v>
      </c>
      <c r="I126" s="144">
        <v>0</v>
      </c>
      <c r="J126" s="144">
        <f>ROUND(I126*H126,2)</f>
        <v>0</v>
      </c>
      <c r="K126" s="145"/>
      <c r="L126" s="27"/>
      <c r="M126" s="146" t="s">
        <v>1</v>
      </c>
      <c r="N126" s="147" t="s">
        <v>35</v>
      </c>
      <c r="O126" s="148">
        <v>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84</v>
      </c>
      <c r="AT126" s="150" t="s">
        <v>125</v>
      </c>
      <c r="AU126" s="150" t="s">
        <v>78</v>
      </c>
      <c r="AY126" s="14" t="s">
        <v>122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4" t="s">
        <v>78</v>
      </c>
      <c r="BK126" s="151">
        <f>ROUND(I126*H126,2)</f>
        <v>0</v>
      </c>
      <c r="BL126" s="14" t="s">
        <v>84</v>
      </c>
      <c r="BM126" s="150" t="s">
        <v>129</v>
      </c>
    </row>
    <row r="127" spans="1:65" s="2" customFormat="1" ht="14.45" customHeight="1">
      <c r="A127" s="26"/>
      <c r="B127" s="138"/>
      <c r="C127" s="139" t="s">
        <v>78</v>
      </c>
      <c r="D127" s="139" t="s">
        <v>125</v>
      </c>
      <c r="E127" s="140" t="s">
        <v>130</v>
      </c>
      <c r="F127" s="141" t="s">
        <v>131</v>
      </c>
      <c r="G127" s="142" t="s">
        <v>128</v>
      </c>
      <c r="H127" s="143">
        <v>1.92</v>
      </c>
      <c r="I127" s="144">
        <v>0</v>
      </c>
      <c r="J127" s="144">
        <f>ROUND(I127*H127,2)</f>
        <v>0</v>
      </c>
      <c r="K127" s="145"/>
      <c r="L127" s="27"/>
      <c r="M127" s="146" t="s">
        <v>1</v>
      </c>
      <c r="N127" s="147" t="s">
        <v>35</v>
      </c>
      <c r="O127" s="148">
        <v>0</v>
      </c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84</v>
      </c>
      <c r="AT127" s="150" t="s">
        <v>125</v>
      </c>
      <c r="AU127" s="150" t="s">
        <v>78</v>
      </c>
      <c r="AY127" s="14" t="s">
        <v>122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4" t="s">
        <v>78</v>
      </c>
      <c r="BK127" s="151">
        <f>ROUND(I127*H127,2)</f>
        <v>0</v>
      </c>
      <c r="BL127" s="14" t="s">
        <v>84</v>
      </c>
      <c r="BM127" s="150" t="s">
        <v>132</v>
      </c>
    </row>
    <row r="128" spans="1:65" s="2" customFormat="1" ht="24.2" customHeight="1">
      <c r="A128" s="26"/>
      <c r="B128" s="138"/>
      <c r="C128" s="139" t="s">
        <v>81</v>
      </c>
      <c r="D128" s="139" t="s">
        <v>125</v>
      </c>
      <c r="E128" s="140" t="s">
        <v>133</v>
      </c>
      <c r="F128" s="141" t="s">
        <v>134</v>
      </c>
      <c r="G128" s="142" t="s">
        <v>128</v>
      </c>
      <c r="H128" s="143">
        <v>19.2</v>
      </c>
      <c r="I128" s="144">
        <v>0</v>
      </c>
      <c r="J128" s="144">
        <f>ROUND(I128*H128,2)</f>
        <v>0</v>
      </c>
      <c r="K128" s="145"/>
      <c r="L128" s="27"/>
      <c r="M128" s="146" t="s">
        <v>1</v>
      </c>
      <c r="N128" s="147" t="s">
        <v>35</v>
      </c>
      <c r="O128" s="148">
        <v>0</v>
      </c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84</v>
      </c>
      <c r="AT128" s="150" t="s">
        <v>125</v>
      </c>
      <c r="AU128" s="150" t="s">
        <v>78</v>
      </c>
      <c r="AY128" s="14" t="s">
        <v>122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4" t="s">
        <v>78</v>
      </c>
      <c r="BK128" s="151">
        <f>ROUND(I128*H128,2)</f>
        <v>0</v>
      </c>
      <c r="BL128" s="14" t="s">
        <v>84</v>
      </c>
      <c r="BM128" s="150" t="s">
        <v>135</v>
      </c>
    </row>
    <row r="129" spans="1:65" s="2" customFormat="1" ht="24.2" customHeight="1">
      <c r="A129" s="26"/>
      <c r="B129" s="138"/>
      <c r="C129" s="139" t="s">
        <v>84</v>
      </c>
      <c r="D129" s="139" t="s">
        <v>125</v>
      </c>
      <c r="E129" s="140" t="s">
        <v>136</v>
      </c>
      <c r="F129" s="141" t="s">
        <v>137</v>
      </c>
      <c r="G129" s="142" t="s">
        <v>128</v>
      </c>
      <c r="H129" s="143">
        <v>1.92</v>
      </c>
      <c r="I129" s="144">
        <v>0</v>
      </c>
      <c r="J129" s="144">
        <f>ROUND(I129*H129,2)</f>
        <v>0</v>
      </c>
      <c r="K129" s="145"/>
      <c r="L129" s="27"/>
      <c r="M129" s="146" t="s">
        <v>1</v>
      </c>
      <c r="N129" s="147" t="s">
        <v>35</v>
      </c>
      <c r="O129" s="148">
        <v>0</v>
      </c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84</v>
      </c>
      <c r="AT129" s="150" t="s">
        <v>125</v>
      </c>
      <c r="AU129" s="150" t="s">
        <v>78</v>
      </c>
      <c r="AY129" s="14" t="s">
        <v>122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4" t="s">
        <v>78</v>
      </c>
      <c r="BK129" s="151">
        <f>ROUND(I129*H129,2)</f>
        <v>0</v>
      </c>
      <c r="BL129" s="14" t="s">
        <v>84</v>
      </c>
      <c r="BM129" s="150" t="s">
        <v>138</v>
      </c>
    </row>
    <row r="130" spans="1:65" s="12" customFormat="1" ht="25.9" customHeight="1">
      <c r="B130" s="126"/>
      <c r="D130" s="127" t="s">
        <v>68</v>
      </c>
      <c r="E130" s="128" t="s">
        <v>139</v>
      </c>
      <c r="F130" s="128" t="s">
        <v>140</v>
      </c>
      <c r="J130" s="129">
        <f>BK130</f>
        <v>0</v>
      </c>
      <c r="L130" s="126"/>
      <c r="M130" s="130"/>
      <c r="N130" s="131"/>
      <c r="O130" s="131"/>
      <c r="P130" s="132">
        <f>P131+P141+P146+P153</f>
        <v>9.9044999999999987</v>
      </c>
      <c r="Q130" s="131"/>
      <c r="R130" s="132">
        <f>R131+R141+R146+R153</f>
        <v>9.2249999999999999E-2</v>
      </c>
      <c r="S130" s="131"/>
      <c r="T130" s="133">
        <f>T131+T141+T146+T153</f>
        <v>0</v>
      </c>
      <c r="AR130" s="127" t="s">
        <v>74</v>
      </c>
      <c r="AT130" s="134" t="s">
        <v>68</v>
      </c>
      <c r="AU130" s="134" t="s">
        <v>69</v>
      </c>
      <c r="AY130" s="127" t="s">
        <v>122</v>
      </c>
      <c r="BK130" s="135">
        <f>BK131+BK141+BK146+BK153</f>
        <v>0</v>
      </c>
    </row>
    <row r="131" spans="1:65" s="12" customFormat="1" ht="22.9" customHeight="1">
      <c r="B131" s="126"/>
      <c r="D131" s="127" t="s">
        <v>68</v>
      </c>
      <c r="E131" s="136" t="s">
        <v>141</v>
      </c>
      <c r="F131" s="136" t="s">
        <v>142</v>
      </c>
      <c r="J131" s="137">
        <f>BK131</f>
        <v>0</v>
      </c>
      <c r="L131" s="126"/>
      <c r="M131" s="130"/>
      <c r="N131" s="131"/>
      <c r="O131" s="131"/>
      <c r="P131" s="132">
        <f>SUM(P132:P140)</f>
        <v>0</v>
      </c>
      <c r="Q131" s="131"/>
      <c r="R131" s="132">
        <f>SUM(R132:R140)</f>
        <v>0</v>
      </c>
      <c r="S131" s="131"/>
      <c r="T131" s="133">
        <f>SUM(T132:T140)</f>
        <v>0</v>
      </c>
      <c r="AR131" s="127" t="s">
        <v>74</v>
      </c>
      <c r="AT131" s="134" t="s">
        <v>68</v>
      </c>
      <c r="AU131" s="134" t="s">
        <v>74</v>
      </c>
      <c r="AY131" s="127" t="s">
        <v>122</v>
      </c>
      <c r="BK131" s="135">
        <f>SUM(BK132:BK140)</f>
        <v>0</v>
      </c>
    </row>
    <row r="132" spans="1:65" s="2" customFormat="1" ht="24.2" customHeight="1">
      <c r="A132" s="26"/>
      <c r="B132" s="138"/>
      <c r="C132" s="139" t="s">
        <v>87</v>
      </c>
      <c r="D132" s="139" t="s">
        <v>125</v>
      </c>
      <c r="E132" s="140" t="s">
        <v>143</v>
      </c>
      <c r="F132" s="141" t="s">
        <v>144</v>
      </c>
      <c r="G132" s="142" t="s">
        <v>145</v>
      </c>
      <c r="H132" s="143">
        <v>187</v>
      </c>
      <c r="I132" s="144">
        <v>0</v>
      </c>
      <c r="J132" s="144">
        <f t="shared" ref="J132:J140" si="0">ROUND(I132*H132,2)</f>
        <v>0</v>
      </c>
      <c r="K132" s="145"/>
      <c r="L132" s="27"/>
      <c r="M132" s="146" t="s">
        <v>1</v>
      </c>
      <c r="N132" s="147" t="s">
        <v>35</v>
      </c>
      <c r="O132" s="148">
        <v>0</v>
      </c>
      <c r="P132" s="148">
        <f t="shared" ref="P132:P140" si="1">O132*H132</f>
        <v>0</v>
      </c>
      <c r="Q132" s="148">
        <v>0</v>
      </c>
      <c r="R132" s="148">
        <f t="shared" ref="R132:R140" si="2">Q132*H132</f>
        <v>0</v>
      </c>
      <c r="S132" s="148">
        <v>0</v>
      </c>
      <c r="T132" s="149">
        <f t="shared" ref="T132:T140" si="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84</v>
      </c>
      <c r="AT132" s="150" t="s">
        <v>125</v>
      </c>
      <c r="AU132" s="150" t="s">
        <v>78</v>
      </c>
      <c r="AY132" s="14" t="s">
        <v>122</v>
      </c>
      <c r="BE132" s="151">
        <f t="shared" ref="BE132:BE140" si="4">IF(N132="základná",J132,0)</f>
        <v>0</v>
      </c>
      <c r="BF132" s="151">
        <f t="shared" ref="BF132:BF140" si="5">IF(N132="znížená",J132,0)</f>
        <v>0</v>
      </c>
      <c r="BG132" s="151">
        <f t="shared" ref="BG132:BG140" si="6">IF(N132="zákl. prenesená",J132,0)</f>
        <v>0</v>
      </c>
      <c r="BH132" s="151">
        <f t="shared" ref="BH132:BH140" si="7">IF(N132="zníž. prenesená",J132,0)</f>
        <v>0</v>
      </c>
      <c r="BI132" s="151">
        <f t="shared" ref="BI132:BI140" si="8">IF(N132="nulová",J132,0)</f>
        <v>0</v>
      </c>
      <c r="BJ132" s="14" t="s">
        <v>78</v>
      </c>
      <c r="BK132" s="151">
        <f t="shared" ref="BK132:BK140" si="9">ROUND(I132*H132,2)</f>
        <v>0</v>
      </c>
      <c r="BL132" s="14" t="s">
        <v>84</v>
      </c>
      <c r="BM132" s="150" t="s">
        <v>146</v>
      </c>
    </row>
    <row r="133" spans="1:65" s="2" customFormat="1" ht="14.45" customHeight="1">
      <c r="A133" s="26"/>
      <c r="B133" s="138"/>
      <c r="C133" s="152" t="s">
        <v>90</v>
      </c>
      <c r="D133" s="152" t="s">
        <v>147</v>
      </c>
      <c r="E133" s="153" t="s">
        <v>148</v>
      </c>
      <c r="F133" s="154" t="s">
        <v>149</v>
      </c>
      <c r="G133" s="155" t="s">
        <v>150</v>
      </c>
      <c r="H133" s="156">
        <v>4.2240000000000002</v>
      </c>
      <c r="I133" s="157">
        <v>0</v>
      </c>
      <c r="J133" s="157">
        <f t="shared" si="0"/>
        <v>0</v>
      </c>
      <c r="K133" s="158"/>
      <c r="L133" s="159"/>
      <c r="M133" s="160" t="s">
        <v>1</v>
      </c>
      <c r="N133" s="161" t="s">
        <v>35</v>
      </c>
      <c r="O133" s="148">
        <v>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151</v>
      </c>
      <c r="AT133" s="150" t="s">
        <v>147</v>
      </c>
      <c r="AU133" s="150" t="s">
        <v>78</v>
      </c>
      <c r="AY133" s="14" t="s">
        <v>122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78</v>
      </c>
      <c r="BK133" s="151">
        <f t="shared" si="9"/>
        <v>0</v>
      </c>
      <c r="BL133" s="14" t="s">
        <v>84</v>
      </c>
      <c r="BM133" s="150" t="s">
        <v>152</v>
      </c>
    </row>
    <row r="134" spans="1:65" s="2" customFormat="1" ht="24.2" customHeight="1">
      <c r="A134" s="26"/>
      <c r="B134" s="138"/>
      <c r="C134" s="139" t="s">
        <v>153</v>
      </c>
      <c r="D134" s="139" t="s">
        <v>125</v>
      </c>
      <c r="E134" s="140" t="s">
        <v>154</v>
      </c>
      <c r="F134" s="141" t="s">
        <v>155</v>
      </c>
      <c r="G134" s="142" t="s">
        <v>145</v>
      </c>
      <c r="H134" s="143">
        <v>160</v>
      </c>
      <c r="I134" s="144">
        <v>0</v>
      </c>
      <c r="J134" s="144">
        <f t="shared" si="0"/>
        <v>0</v>
      </c>
      <c r="K134" s="145"/>
      <c r="L134" s="27"/>
      <c r="M134" s="146" t="s">
        <v>1</v>
      </c>
      <c r="N134" s="147" t="s">
        <v>35</v>
      </c>
      <c r="O134" s="148">
        <v>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84</v>
      </c>
      <c r="AT134" s="150" t="s">
        <v>125</v>
      </c>
      <c r="AU134" s="150" t="s">
        <v>78</v>
      </c>
      <c r="AY134" s="14" t="s">
        <v>122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78</v>
      </c>
      <c r="BK134" s="151">
        <f t="shared" si="9"/>
        <v>0</v>
      </c>
      <c r="BL134" s="14" t="s">
        <v>84</v>
      </c>
      <c r="BM134" s="150" t="s">
        <v>156</v>
      </c>
    </row>
    <row r="135" spans="1:65" s="2" customFormat="1" ht="37.9" customHeight="1">
      <c r="A135" s="26"/>
      <c r="B135" s="138"/>
      <c r="C135" s="139" t="s">
        <v>151</v>
      </c>
      <c r="D135" s="139" t="s">
        <v>125</v>
      </c>
      <c r="E135" s="140" t="s">
        <v>157</v>
      </c>
      <c r="F135" s="141" t="s">
        <v>158</v>
      </c>
      <c r="G135" s="142" t="s">
        <v>150</v>
      </c>
      <c r="H135" s="143">
        <v>4.2240000000000002</v>
      </c>
      <c r="I135" s="144">
        <v>0</v>
      </c>
      <c r="J135" s="144">
        <f t="shared" si="0"/>
        <v>0</v>
      </c>
      <c r="K135" s="145"/>
      <c r="L135" s="27"/>
      <c r="M135" s="146" t="s">
        <v>1</v>
      </c>
      <c r="N135" s="147" t="s">
        <v>35</v>
      </c>
      <c r="O135" s="148">
        <v>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84</v>
      </c>
      <c r="AT135" s="150" t="s">
        <v>125</v>
      </c>
      <c r="AU135" s="150" t="s">
        <v>78</v>
      </c>
      <c r="AY135" s="14" t="s">
        <v>122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78</v>
      </c>
      <c r="BK135" s="151">
        <f t="shared" si="9"/>
        <v>0</v>
      </c>
      <c r="BL135" s="14" t="s">
        <v>84</v>
      </c>
      <c r="BM135" s="150" t="s">
        <v>159</v>
      </c>
    </row>
    <row r="136" spans="1:65" s="2" customFormat="1" ht="24.2" customHeight="1">
      <c r="A136" s="26"/>
      <c r="B136" s="138"/>
      <c r="C136" s="139" t="s">
        <v>123</v>
      </c>
      <c r="D136" s="139" t="s">
        <v>125</v>
      </c>
      <c r="E136" s="140" t="s">
        <v>160</v>
      </c>
      <c r="F136" s="141" t="s">
        <v>161</v>
      </c>
      <c r="G136" s="142" t="s">
        <v>145</v>
      </c>
      <c r="H136" s="143">
        <v>23</v>
      </c>
      <c r="I136" s="144">
        <v>0</v>
      </c>
      <c r="J136" s="144">
        <f t="shared" si="0"/>
        <v>0</v>
      </c>
      <c r="K136" s="145"/>
      <c r="L136" s="27"/>
      <c r="M136" s="146" t="s">
        <v>1</v>
      </c>
      <c r="N136" s="147" t="s">
        <v>35</v>
      </c>
      <c r="O136" s="148">
        <v>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84</v>
      </c>
      <c r="AT136" s="150" t="s">
        <v>125</v>
      </c>
      <c r="AU136" s="150" t="s">
        <v>78</v>
      </c>
      <c r="AY136" s="14" t="s">
        <v>122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78</v>
      </c>
      <c r="BK136" s="151">
        <f t="shared" si="9"/>
        <v>0</v>
      </c>
      <c r="BL136" s="14" t="s">
        <v>84</v>
      </c>
      <c r="BM136" s="150" t="s">
        <v>162</v>
      </c>
    </row>
    <row r="137" spans="1:65" s="2" customFormat="1" ht="14.45" customHeight="1">
      <c r="A137" s="26"/>
      <c r="B137" s="138"/>
      <c r="C137" s="152" t="s">
        <v>163</v>
      </c>
      <c r="D137" s="152" t="s">
        <v>147</v>
      </c>
      <c r="E137" s="153" t="s">
        <v>164</v>
      </c>
      <c r="F137" s="154" t="s">
        <v>165</v>
      </c>
      <c r="G137" s="155" t="s">
        <v>145</v>
      </c>
      <c r="H137" s="156">
        <v>24.84</v>
      </c>
      <c r="I137" s="157">
        <v>0</v>
      </c>
      <c r="J137" s="157">
        <f t="shared" si="0"/>
        <v>0</v>
      </c>
      <c r="K137" s="158"/>
      <c r="L137" s="159"/>
      <c r="M137" s="160" t="s">
        <v>1</v>
      </c>
      <c r="N137" s="161" t="s">
        <v>35</v>
      </c>
      <c r="O137" s="148">
        <v>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151</v>
      </c>
      <c r="AT137" s="150" t="s">
        <v>147</v>
      </c>
      <c r="AU137" s="150" t="s">
        <v>78</v>
      </c>
      <c r="AY137" s="14" t="s">
        <v>122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78</v>
      </c>
      <c r="BK137" s="151">
        <f t="shared" si="9"/>
        <v>0</v>
      </c>
      <c r="BL137" s="14" t="s">
        <v>84</v>
      </c>
      <c r="BM137" s="150" t="s">
        <v>166</v>
      </c>
    </row>
    <row r="138" spans="1:65" s="2" customFormat="1" ht="24.2" customHeight="1">
      <c r="A138" s="26"/>
      <c r="B138" s="138"/>
      <c r="C138" s="139" t="s">
        <v>167</v>
      </c>
      <c r="D138" s="139" t="s">
        <v>125</v>
      </c>
      <c r="E138" s="140" t="s">
        <v>168</v>
      </c>
      <c r="F138" s="141" t="s">
        <v>169</v>
      </c>
      <c r="G138" s="142" t="s">
        <v>145</v>
      </c>
      <c r="H138" s="143">
        <v>23</v>
      </c>
      <c r="I138" s="144">
        <v>0</v>
      </c>
      <c r="J138" s="144">
        <f t="shared" si="0"/>
        <v>0</v>
      </c>
      <c r="K138" s="145"/>
      <c r="L138" s="27"/>
      <c r="M138" s="146" t="s">
        <v>1</v>
      </c>
      <c r="N138" s="147" t="s">
        <v>35</v>
      </c>
      <c r="O138" s="148">
        <v>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84</v>
      </c>
      <c r="AT138" s="150" t="s">
        <v>125</v>
      </c>
      <c r="AU138" s="150" t="s">
        <v>78</v>
      </c>
      <c r="AY138" s="14" t="s">
        <v>122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78</v>
      </c>
      <c r="BK138" s="151">
        <f t="shared" si="9"/>
        <v>0</v>
      </c>
      <c r="BL138" s="14" t="s">
        <v>84</v>
      </c>
      <c r="BM138" s="150" t="s">
        <v>170</v>
      </c>
    </row>
    <row r="139" spans="1:65" s="2" customFormat="1" ht="24.2" customHeight="1">
      <c r="A139" s="26"/>
      <c r="B139" s="138"/>
      <c r="C139" s="139" t="s">
        <v>171</v>
      </c>
      <c r="D139" s="139" t="s">
        <v>125</v>
      </c>
      <c r="E139" s="140" t="s">
        <v>172</v>
      </c>
      <c r="F139" s="141" t="s">
        <v>173</v>
      </c>
      <c r="G139" s="142" t="s">
        <v>150</v>
      </c>
      <c r="H139" s="143">
        <v>0.57499999999999996</v>
      </c>
      <c r="I139" s="144">
        <v>0</v>
      </c>
      <c r="J139" s="144">
        <f t="shared" si="0"/>
        <v>0</v>
      </c>
      <c r="K139" s="145"/>
      <c r="L139" s="27"/>
      <c r="M139" s="146" t="s">
        <v>1</v>
      </c>
      <c r="N139" s="147" t="s">
        <v>35</v>
      </c>
      <c r="O139" s="148">
        <v>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84</v>
      </c>
      <c r="AT139" s="150" t="s">
        <v>125</v>
      </c>
      <c r="AU139" s="150" t="s">
        <v>78</v>
      </c>
      <c r="AY139" s="14" t="s">
        <v>122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78</v>
      </c>
      <c r="BK139" s="151">
        <f t="shared" si="9"/>
        <v>0</v>
      </c>
      <c r="BL139" s="14" t="s">
        <v>84</v>
      </c>
      <c r="BM139" s="150" t="s">
        <v>174</v>
      </c>
    </row>
    <row r="140" spans="1:65" s="2" customFormat="1" ht="24.2" customHeight="1">
      <c r="A140" s="26"/>
      <c r="B140" s="138"/>
      <c r="C140" s="139" t="s">
        <v>175</v>
      </c>
      <c r="D140" s="139" t="s">
        <v>125</v>
      </c>
      <c r="E140" s="140" t="s">
        <v>176</v>
      </c>
      <c r="F140" s="141" t="s">
        <v>177</v>
      </c>
      <c r="G140" s="142" t="s">
        <v>178</v>
      </c>
      <c r="H140" s="143">
        <v>21.94</v>
      </c>
      <c r="I140" s="144">
        <v>0</v>
      </c>
      <c r="J140" s="144">
        <f t="shared" si="0"/>
        <v>0</v>
      </c>
      <c r="K140" s="145"/>
      <c r="L140" s="27"/>
      <c r="M140" s="146" t="s">
        <v>1</v>
      </c>
      <c r="N140" s="147" t="s">
        <v>35</v>
      </c>
      <c r="O140" s="148">
        <v>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84</v>
      </c>
      <c r="AT140" s="150" t="s">
        <v>125</v>
      </c>
      <c r="AU140" s="150" t="s">
        <v>78</v>
      </c>
      <c r="AY140" s="14" t="s">
        <v>122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78</v>
      </c>
      <c r="BK140" s="151">
        <f t="shared" si="9"/>
        <v>0</v>
      </c>
      <c r="BL140" s="14" t="s">
        <v>84</v>
      </c>
      <c r="BM140" s="150" t="s">
        <v>179</v>
      </c>
    </row>
    <row r="141" spans="1:65" s="12" customFormat="1" ht="22.9" customHeight="1">
      <c r="B141" s="126"/>
      <c r="D141" s="127" t="s">
        <v>68</v>
      </c>
      <c r="E141" s="136" t="s">
        <v>180</v>
      </c>
      <c r="F141" s="136" t="s">
        <v>181</v>
      </c>
      <c r="J141" s="137">
        <f>BK141</f>
        <v>0</v>
      </c>
      <c r="L141" s="126"/>
      <c r="M141" s="130"/>
      <c r="N141" s="131"/>
      <c r="O141" s="131"/>
      <c r="P141" s="132">
        <f>SUM(P142:P145)</f>
        <v>0</v>
      </c>
      <c r="Q141" s="131"/>
      <c r="R141" s="132">
        <f>SUM(R142:R145)</f>
        <v>0</v>
      </c>
      <c r="S141" s="131"/>
      <c r="T141" s="133">
        <f>SUM(T142:T145)</f>
        <v>0</v>
      </c>
      <c r="AR141" s="127" t="s">
        <v>74</v>
      </c>
      <c r="AT141" s="134" t="s">
        <v>68</v>
      </c>
      <c r="AU141" s="134" t="s">
        <v>74</v>
      </c>
      <c r="AY141" s="127" t="s">
        <v>122</v>
      </c>
      <c r="BK141" s="135">
        <f>SUM(BK142:BK145)</f>
        <v>0</v>
      </c>
    </row>
    <row r="142" spans="1:65" s="2" customFormat="1" ht="14.45" customHeight="1">
      <c r="A142" s="26"/>
      <c r="B142" s="138"/>
      <c r="C142" s="139" t="s">
        <v>182</v>
      </c>
      <c r="D142" s="139" t="s">
        <v>125</v>
      </c>
      <c r="E142" s="140" t="s">
        <v>183</v>
      </c>
      <c r="F142" s="141" t="s">
        <v>184</v>
      </c>
      <c r="G142" s="142" t="s">
        <v>145</v>
      </c>
      <c r="H142" s="143">
        <v>225</v>
      </c>
      <c r="I142" s="144">
        <v>0</v>
      </c>
      <c r="J142" s="144">
        <f>ROUND(I142*H142,2)</f>
        <v>0</v>
      </c>
      <c r="K142" s="145"/>
      <c r="L142" s="27"/>
      <c r="M142" s="146" t="s">
        <v>1</v>
      </c>
      <c r="N142" s="147" t="s">
        <v>35</v>
      </c>
      <c r="O142" s="148">
        <v>0</v>
      </c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84</v>
      </c>
      <c r="AT142" s="150" t="s">
        <v>125</v>
      </c>
      <c r="AU142" s="150" t="s">
        <v>78</v>
      </c>
      <c r="AY142" s="14" t="s">
        <v>122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4" t="s">
        <v>78</v>
      </c>
      <c r="BK142" s="151">
        <f>ROUND(I142*H142,2)</f>
        <v>0</v>
      </c>
      <c r="BL142" s="14" t="s">
        <v>84</v>
      </c>
      <c r="BM142" s="150" t="s">
        <v>185</v>
      </c>
    </row>
    <row r="143" spans="1:65" s="2" customFormat="1" ht="24.2" customHeight="1">
      <c r="A143" s="26"/>
      <c r="B143" s="138"/>
      <c r="C143" s="139" t="s">
        <v>186</v>
      </c>
      <c r="D143" s="139" t="s">
        <v>125</v>
      </c>
      <c r="E143" s="140" t="s">
        <v>187</v>
      </c>
      <c r="F143" s="141" t="s">
        <v>188</v>
      </c>
      <c r="G143" s="142" t="s">
        <v>189</v>
      </c>
      <c r="H143" s="143">
        <v>46</v>
      </c>
      <c r="I143" s="144">
        <v>0</v>
      </c>
      <c r="J143" s="144">
        <f>ROUND(I143*H143,2)</f>
        <v>0</v>
      </c>
      <c r="K143" s="145"/>
      <c r="L143" s="27"/>
      <c r="M143" s="146" t="s">
        <v>1</v>
      </c>
      <c r="N143" s="147" t="s">
        <v>35</v>
      </c>
      <c r="O143" s="148">
        <v>0</v>
      </c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84</v>
      </c>
      <c r="AT143" s="150" t="s">
        <v>125</v>
      </c>
      <c r="AU143" s="150" t="s">
        <v>78</v>
      </c>
      <c r="AY143" s="14" t="s">
        <v>122</v>
      </c>
      <c r="BE143" s="151">
        <f>IF(N143="základná",J143,0)</f>
        <v>0</v>
      </c>
      <c r="BF143" s="151">
        <f>IF(N143="znížená",J143,0)</f>
        <v>0</v>
      </c>
      <c r="BG143" s="151">
        <f>IF(N143="zákl. prenesená",J143,0)</f>
        <v>0</v>
      </c>
      <c r="BH143" s="151">
        <f>IF(N143="zníž. prenesená",J143,0)</f>
        <v>0</v>
      </c>
      <c r="BI143" s="151">
        <f>IF(N143="nulová",J143,0)</f>
        <v>0</v>
      </c>
      <c r="BJ143" s="14" t="s">
        <v>78</v>
      </c>
      <c r="BK143" s="151">
        <f>ROUND(I143*H143,2)</f>
        <v>0</v>
      </c>
      <c r="BL143" s="14" t="s">
        <v>84</v>
      </c>
      <c r="BM143" s="150" t="s">
        <v>190</v>
      </c>
    </row>
    <row r="144" spans="1:65" s="2" customFormat="1" ht="24.2" customHeight="1">
      <c r="A144" s="26"/>
      <c r="B144" s="138"/>
      <c r="C144" s="139" t="s">
        <v>191</v>
      </c>
      <c r="D144" s="139" t="s">
        <v>125</v>
      </c>
      <c r="E144" s="140" t="s">
        <v>192</v>
      </c>
      <c r="F144" s="141" t="s">
        <v>193</v>
      </c>
      <c r="G144" s="142" t="s">
        <v>189</v>
      </c>
      <c r="H144" s="143">
        <v>46</v>
      </c>
      <c r="I144" s="144">
        <v>0</v>
      </c>
      <c r="J144" s="144">
        <f>ROUND(I144*H144,2)</f>
        <v>0</v>
      </c>
      <c r="K144" s="145"/>
      <c r="L144" s="27"/>
      <c r="M144" s="146" t="s">
        <v>1</v>
      </c>
      <c r="N144" s="147" t="s">
        <v>35</v>
      </c>
      <c r="O144" s="148">
        <v>0</v>
      </c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84</v>
      </c>
      <c r="AT144" s="150" t="s">
        <v>125</v>
      </c>
      <c r="AU144" s="150" t="s">
        <v>78</v>
      </c>
      <c r="AY144" s="14" t="s">
        <v>122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4" t="s">
        <v>78</v>
      </c>
      <c r="BK144" s="151">
        <f>ROUND(I144*H144,2)</f>
        <v>0</v>
      </c>
      <c r="BL144" s="14" t="s">
        <v>84</v>
      </c>
      <c r="BM144" s="150" t="s">
        <v>194</v>
      </c>
    </row>
    <row r="145" spans="1:65" s="2" customFormat="1" ht="24.2" customHeight="1">
      <c r="A145" s="26"/>
      <c r="B145" s="138"/>
      <c r="C145" s="139" t="s">
        <v>195</v>
      </c>
      <c r="D145" s="139" t="s">
        <v>125</v>
      </c>
      <c r="E145" s="140" t="s">
        <v>196</v>
      </c>
      <c r="F145" s="141" t="s">
        <v>197</v>
      </c>
      <c r="G145" s="142" t="s">
        <v>178</v>
      </c>
      <c r="H145" s="143">
        <v>100</v>
      </c>
      <c r="I145" s="144">
        <v>0</v>
      </c>
      <c r="J145" s="144">
        <f>ROUND(I145*H145,2)</f>
        <v>0</v>
      </c>
      <c r="K145" s="145"/>
      <c r="L145" s="27"/>
      <c r="M145" s="146" t="s">
        <v>1</v>
      </c>
      <c r="N145" s="147" t="s">
        <v>35</v>
      </c>
      <c r="O145" s="148">
        <v>0</v>
      </c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84</v>
      </c>
      <c r="AT145" s="150" t="s">
        <v>125</v>
      </c>
      <c r="AU145" s="150" t="s">
        <v>78</v>
      </c>
      <c r="AY145" s="14" t="s">
        <v>122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4" t="s">
        <v>78</v>
      </c>
      <c r="BK145" s="151">
        <f>ROUND(I145*H145,2)</f>
        <v>0</v>
      </c>
      <c r="BL145" s="14" t="s">
        <v>84</v>
      </c>
      <c r="BM145" s="150" t="s">
        <v>198</v>
      </c>
    </row>
    <row r="146" spans="1:65" s="12" customFormat="1" ht="22.9" customHeight="1">
      <c r="B146" s="126"/>
      <c r="D146" s="127" t="s">
        <v>68</v>
      </c>
      <c r="E146" s="136" t="s">
        <v>199</v>
      </c>
      <c r="F146" s="136" t="s">
        <v>200</v>
      </c>
      <c r="J146" s="137">
        <f>BK146</f>
        <v>0</v>
      </c>
      <c r="L146" s="126"/>
      <c r="M146" s="130"/>
      <c r="N146" s="131"/>
      <c r="O146" s="131"/>
      <c r="P146" s="132">
        <f>SUM(P147:P152)</f>
        <v>9.9044999999999987</v>
      </c>
      <c r="Q146" s="131"/>
      <c r="R146" s="132">
        <f>SUM(R147:R152)</f>
        <v>9.2249999999999999E-2</v>
      </c>
      <c r="S146" s="131"/>
      <c r="T146" s="133">
        <f>SUM(T147:T152)</f>
        <v>0</v>
      </c>
      <c r="AR146" s="127" t="s">
        <v>74</v>
      </c>
      <c r="AT146" s="134" t="s">
        <v>68</v>
      </c>
      <c r="AU146" s="134" t="s">
        <v>74</v>
      </c>
      <c r="AY146" s="127" t="s">
        <v>122</v>
      </c>
      <c r="BK146" s="135">
        <f>SUM(BK147:BK152)</f>
        <v>0</v>
      </c>
    </row>
    <row r="147" spans="1:65" s="2" customFormat="1" ht="14.45" customHeight="1">
      <c r="A147" s="26"/>
      <c r="B147" s="138"/>
      <c r="C147" s="139" t="s">
        <v>201</v>
      </c>
      <c r="D147" s="139" t="s">
        <v>125</v>
      </c>
      <c r="E147" s="140" t="s">
        <v>202</v>
      </c>
      <c r="F147" s="141" t="s">
        <v>203</v>
      </c>
      <c r="G147" s="142" t="s">
        <v>145</v>
      </c>
      <c r="H147" s="143">
        <v>225</v>
      </c>
      <c r="I147" s="144">
        <v>0</v>
      </c>
      <c r="J147" s="144">
        <f t="shared" ref="J147:J152" si="10">ROUND(I147*H147,2)</f>
        <v>0</v>
      </c>
      <c r="K147" s="145"/>
      <c r="L147" s="27"/>
      <c r="M147" s="146" t="s">
        <v>1</v>
      </c>
      <c r="N147" s="147" t="s">
        <v>35</v>
      </c>
      <c r="O147" s="148">
        <v>4.4019999999999997E-2</v>
      </c>
      <c r="P147" s="148">
        <f t="shared" ref="P147:P152" si="11">O147*H147</f>
        <v>9.9044999999999987</v>
      </c>
      <c r="Q147" s="148">
        <v>0</v>
      </c>
      <c r="R147" s="148">
        <f t="shared" ref="R147:R152" si="12">Q147*H147</f>
        <v>0</v>
      </c>
      <c r="S147" s="148">
        <v>0</v>
      </c>
      <c r="T147" s="149">
        <f t="shared" ref="T147:T152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84</v>
      </c>
      <c r="AT147" s="150" t="s">
        <v>125</v>
      </c>
      <c r="AU147" s="150" t="s">
        <v>78</v>
      </c>
      <c r="AY147" s="14" t="s">
        <v>122</v>
      </c>
      <c r="BE147" s="151">
        <f t="shared" ref="BE147:BE152" si="14">IF(N147="základná",J147,0)</f>
        <v>0</v>
      </c>
      <c r="BF147" s="151">
        <f t="shared" ref="BF147:BF152" si="15">IF(N147="znížená",J147,0)</f>
        <v>0</v>
      </c>
      <c r="BG147" s="151">
        <f t="shared" ref="BG147:BG152" si="16">IF(N147="zákl. prenesená",J147,0)</f>
        <v>0</v>
      </c>
      <c r="BH147" s="151">
        <f t="shared" ref="BH147:BH152" si="17">IF(N147="zníž. prenesená",J147,0)</f>
        <v>0</v>
      </c>
      <c r="BI147" s="151">
        <f t="shared" ref="BI147:BI152" si="18">IF(N147="nulová",J147,0)</f>
        <v>0</v>
      </c>
      <c r="BJ147" s="14" t="s">
        <v>78</v>
      </c>
      <c r="BK147" s="151">
        <f t="shared" ref="BK147:BK152" si="19">ROUND(I147*H147,2)</f>
        <v>0</v>
      </c>
      <c r="BL147" s="14" t="s">
        <v>84</v>
      </c>
      <c r="BM147" s="150" t="s">
        <v>204</v>
      </c>
    </row>
    <row r="148" spans="1:65" s="2" customFormat="1" ht="14.45" customHeight="1">
      <c r="A148" s="26"/>
      <c r="B148" s="138"/>
      <c r="C148" s="152" t="s">
        <v>205</v>
      </c>
      <c r="D148" s="152" t="s">
        <v>147</v>
      </c>
      <c r="E148" s="153" t="s">
        <v>206</v>
      </c>
      <c r="F148" s="154" t="s">
        <v>207</v>
      </c>
      <c r="G148" s="155" t="s">
        <v>145</v>
      </c>
      <c r="H148" s="156">
        <v>225</v>
      </c>
      <c r="I148" s="157">
        <v>0</v>
      </c>
      <c r="J148" s="157">
        <f t="shared" si="10"/>
        <v>0</v>
      </c>
      <c r="K148" s="158"/>
      <c r="L148" s="159"/>
      <c r="M148" s="160" t="s">
        <v>1</v>
      </c>
      <c r="N148" s="161" t="s">
        <v>35</v>
      </c>
      <c r="O148" s="148">
        <v>0</v>
      </c>
      <c r="P148" s="148">
        <f t="shared" si="11"/>
        <v>0</v>
      </c>
      <c r="Q148" s="148">
        <v>4.0999999999999999E-4</v>
      </c>
      <c r="R148" s="148">
        <f t="shared" si="12"/>
        <v>9.2249999999999999E-2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151</v>
      </c>
      <c r="AT148" s="150" t="s">
        <v>147</v>
      </c>
      <c r="AU148" s="150" t="s">
        <v>78</v>
      </c>
      <c r="AY148" s="14" t="s">
        <v>122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78</v>
      </c>
      <c r="BK148" s="151">
        <f t="shared" si="19"/>
        <v>0</v>
      </c>
      <c r="BL148" s="14" t="s">
        <v>84</v>
      </c>
      <c r="BM148" s="150" t="s">
        <v>208</v>
      </c>
    </row>
    <row r="149" spans="1:65" s="2" customFormat="1" ht="24.2" customHeight="1">
      <c r="A149" s="26"/>
      <c r="B149" s="138"/>
      <c r="C149" s="139" t="s">
        <v>7</v>
      </c>
      <c r="D149" s="139" t="s">
        <v>125</v>
      </c>
      <c r="E149" s="140" t="s">
        <v>209</v>
      </c>
      <c r="F149" s="141" t="s">
        <v>210</v>
      </c>
      <c r="G149" s="142" t="s">
        <v>145</v>
      </c>
      <c r="H149" s="143">
        <v>225</v>
      </c>
      <c r="I149" s="144">
        <v>0</v>
      </c>
      <c r="J149" s="144">
        <f t="shared" si="10"/>
        <v>0</v>
      </c>
      <c r="K149" s="145"/>
      <c r="L149" s="27"/>
      <c r="M149" s="146" t="s">
        <v>1</v>
      </c>
      <c r="N149" s="147" t="s">
        <v>35</v>
      </c>
      <c r="O149" s="148">
        <v>0</v>
      </c>
      <c r="P149" s="148">
        <f t="shared" si="11"/>
        <v>0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84</v>
      </c>
      <c r="AT149" s="150" t="s">
        <v>125</v>
      </c>
      <c r="AU149" s="150" t="s">
        <v>78</v>
      </c>
      <c r="AY149" s="14" t="s">
        <v>122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78</v>
      </c>
      <c r="BK149" s="151">
        <f t="shared" si="19"/>
        <v>0</v>
      </c>
      <c r="BL149" s="14" t="s">
        <v>84</v>
      </c>
      <c r="BM149" s="150" t="s">
        <v>211</v>
      </c>
    </row>
    <row r="150" spans="1:65" s="2" customFormat="1" ht="14.45" customHeight="1">
      <c r="A150" s="26"/>
      <c r="B150" s="138"/>
      <c r="C150" s="139" t="s">
        <v>212</v>
      </c>
      <c r="D150" s="139" t="s">
        <v>125</v>
      </c>
      <c r="E150" s="140" t="s">
        <v>213</v>
      </c>
      <c r="F150" s="141" t="s">
        <v>214</v>
      </c>
      <c r="G150" s="142" t="s">
        <v>145</v>
      </c>
      <c r="H150" s="143">
        <v>187.5</v>
      </c>
      <c r="I150" s="144">
        <v>0</v>
      </c>
      <c r="J150" s="144">
        <f t="shared" si="10"/>
        <v>0</v>
      </c>
      <c r="K150" s="145"/>
      <c r="L150" s="27"/>
      <c r="M150" s="146" t="s">
        <v>1</v>
      </c>
      <c r="N150" s="147" t="s">
        <v>35</v>
      </c>
      <c r="O150" s="148">
        <v>0</v>
      </c>
      <c r="P150" s="148">
        <f t="shared" si="11"/>
        <v>0</v>
      </c>
      <c r="Q150" s="148">
        <v>0</v>
      </c>
      <c r="R150" s="148">
        <f t="shared" si="12"/>
        <v>0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84</v>
      </c>
      <c r="AT150" s="150" t="s">
        <v>125</v>
      </c>
      <c r="AU150" s="150" t="s">
        <v>78</v>
      </c>
      <c r="AY150" s="14" t="s">
        <v>122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78</v>
      </c>
      <c r="BK150" s="151">
        <f t="shared" si="19"/>
        <v>0</v>
      </c>
      <c r="BL150" s="14" t="s">
        <v>84</v>
      </c>
      <c r="BM150" s="150" t="s">
        <v>215</v>
      </c>
    </row>
    <row r="151" spans="1:65" s="2" customFormat="1" ht="14.45" customHeight="1">
      <c r="A151" s="26"/>
      <c r="B151" s="138"/>
      <c r="C151" s="152" t="s">
        <v>216</v>
      </c>
      <c r="D151" s="152" t="s">
        <v>147</v>
      </c>
      <c r="E151" s="153" t="s">
        <v>217</v>
      </c>
      <c r="F151" s="154" t="s">
        <v>218</v>
      </c>
      <c r="G151" s="155" t="s">
        <v>145</v>
      </c>
      <c r="H151" s="156">
        <v>187.5</v>
      </c>
      <c r="I151" s="157">
        <v>0</v>
      </c>
      <c r="J151" s="157">
        <f t="shared" si="10"/>
        <v>0</v>
      </c>
      <c r="K151" s="158"/>
      <c r="L151" s="159"/>
      <c r="M151" s="160" t="s">
        <v>1</v>
      </c>
      <c r="N151" s="161" t="s">
        <v>35</v>
      </c>
      <c r="O151" s="148">
        <v>0</v>
      </c>
      <c r="P151" s="148">
        <f t="shared" si="11"/>
        <v>0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151</v>
      </c>
      <c r="AT151" s="150" t="s">
        <v>147</v>
      </c>
      <c r="AU151" s="150" t="s">
        <v>78</v>
      </c>
      <c r="AY151" s="14" t="s">
        <v>122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78</v>
      </c>
      <c r="BK151" s="151">
        <f t="shared" si="19"/>
        <v>0</v>
      </c>
      <c r="BL151" s="14" t="s">
        <v>84</v>
      </c>
      <c r="BM151" s="150" t="s">
        <v>219</v>
      </c>
    </row>
    <row r="152" spans="1:65" s="2" customFormat="1" ht="24.2" customHeight="1">
      <c r="A152" s="26"/>
      <c r="B152" s="138"/>
      <c r="C152" s="139" t="s">
        <v>220</v>
      </c>
      <c r="D152" s="139" t="s">
        <v>125</v>
      </c>
      <c r="E152" s="140" t="s">
        <v>221</v>
      </c>
      <c r="F152" s="141" t="s">
        <v>222</v>
      </c>
      <c r="G152" s="142" t="s">
        <v>178</v>
      </c>
      <c r="H152" s="143">
        <v>30.4</v>
      </c>
      <c r="I152" s="144">
        <v>0</v>
      </c>
      <c r="J152" s="144">
        <f t="shared" si="10"/>
        <v>0</v>
      </c>
      <c r="K152" s="145"/>
      <c r="L152" s="27"/>
      <c r="M152" s="146" t="s">
        <v>1</v>
      </c>
      <c r="N152" s="147" t="s">
        <v>35</v>
      </c>
      <c r="O152" s="148">
        <v>0</v>
      </c>
      <c r="P152" s="148">
        <f t="shared" si="11"/>
        <v>0</v>
      </c>
      <c r="Q152" s="148">
        <v>0</v>
      </c>
      <c r="R152" s="148">
        <f t="shared" si="12"/>
        <v>0</v>
      </c>
      <c r="S152" s="148">
        <v>0</v>
      </c>
      <c r="T152" s="149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84</v>
      </c>
      <c r="AT152" s="150" t="s">
        <v>125</v>
      </c>
      <c r="AU152" s="150" t="s">
        <v>78</v>
      </c>
      <c r="AY152" s="14" t="s">
        <v>122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4" t="s">
        <v>78</v>
      </c>
      <c r="BK152" s="151">
        <f t="shared" si="19"/>
        <v>0</v>
      </c>
      <c r="BL152" s="14" t="s">
        <v>84</v>
      </c>
      <c r="BM152" s="150" t="s">
        <v>223</v>
      </c>
    </row>
    <row r="153" spans="1:65" s="12" customFormat="1" ht="22.9" customHeight="1">
      <c r="B153" s="126"/>
      <c r="D153" s="127" t="s">
        <v>68</v>
      </c>
      <c r="E153" s="136" t="s">
        <v>224</v>
      </c>
      <c r="F153" s="136" t="s">
        <v>225</v>
      </c>
      <c r="J153" s="137">
        <f>BK153</f>
        <v>0</v>
      </c>
      <c r="L153" s="126"/>
      <c r="M153" s="130"/>
      <c r="N153" s="131"/>
      <c r="O153" s="131"/>
      <c r="P153" s="132">
        <f>SUM(P154:P156)</f>
        <v>0</v>
      </c>
      <c r="Q153" s="131"/>
      <c r="R153" s="132">
        <f>SUM(R154:R156)</f>
        <v>0</v>
      </c>
      <c r="S153" s="131"/>
      <c r="T153" s="133">
        <f>SUM(T154:T156)</f>
        <v>0</v>
      </c>
      <c r="AR153" s="127" t="s">
        <v>74</v>
      </c>
      <c r="AT153" s="134" t="s">
        <v>68</v>
      </c>
      <c r="AU153" s="134" t="s">
        <v>74</v>
      </c>
      <c r="AY153" s="127" t="s">
        <v>122</v>
      </c>
      <c r="BK153" s="135">
        <f>SUM(BK154:BK156)</f>
        <v>0</v>
      </c>
    </row>
    <row r="154" spans="1:65" s="2" customFormat="1" ht="14.45" customHeight="1">
      <c r="A154" s="26"/>
      <c r="B154" s="138"/>
      <c r="C154" s="139" t="s">
        <v>226</v>
      </c>
      <c r="D154" s="139" t="s">
        <v>125</v>
      </c>
      <c r="E154" s="140" t="s">
        <v>227</v>
      </c>
      <c r="F154" s="141" t="s">
        <v>228</v>
      </c>
      <c r="G154" s="142" t="s">
        <v>145</v>
      </c>
      <c r="H154" s="143">
        <v>23</v>
      </c>
      <c r="I154" s="144">
        <v>0</v>
      </c>
      <c r="J154" s="144">
        <f>ROUND(I154*H154,2)</f>
        <v>0</v>
      </c>
      <c r="K154" s="145"/>
      <c r="L154" s="27"/>
      <c r="M154" s="146" t="s">
        <v>1</v>
      </c>
      <c r="N154" s="147" t="s">
        <v>35</v>
      </c>
      <c r="O154" s="148">
        <v>0</v>
      </c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84</v>
      </c>
      <c r="AT154" s="150" t="s">
        <v>125</v>
      </c>
      <c r="AU154" s="150" t="s">
        <v>78</v>
      </c>
      <c r="AY154" s="14" t="s">
        <v>122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4" t="s">
        <v>78</v>
      </c>
      <c r="BK154" s="151">
        <f>ROUND(I154*H154,2)</f>
        <v>0</v>
      </c>
      <c r="BL154" s="14" t="s">
        <v>84</v>
      </c>
      <c r="BM154" s="150" t="s">
        <v>229</v>
      </c>
    </row>
    <row r="155" spans="1:65" s="2" customFormat="1" ht="24.2" customHeight="1">
      <c r="A155" s="26"/>
      <c r="B155" s="138"/>
      <c r="C155" s="139" t="s">
        <v>230</v>
      </c>
      <c r="D155" s="139" t="s">
        <v>125</v>
      </c>
      <c r="E155" s="140" t="s">
        <v>231</v>
      </c>
      <c r="F155" s="141" t="s">
        <v>232</v>
      </c>
      <c r="G155" s="142" t="s">
        <v>145</v>
      </c>
      <c r="H155" s="143">
        <v>23</v>
      </c>
      <c r="I155" s="144">
        <v>0</v>
      </c>
      <c r="J155" s="144">
        <f>ROUND(I155*H155,2)</f>
        <v>0</v>
      </c>
      <c r="K155" s="145"/>
      <c r="L155" s="27"/>
      <c r="M155" s="146" t="s">
        <v>1</v>
      </c>
      <c r="N155" s="147" t="s">
        <v>35</v>
      </c>
      <c r="O155" s="148">
        <v>0</v>
      </c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84</v>
      </c>
      <c r="AT155" s="150" t="s">
        <v>125</v>
      </c>
      <c r="AU155" s="150" t="s">
        <v>78</v>
      </c>
      <c r="AY155" s="14" t="s">
        <v>122</v>
      </c>
      <c r="BE155" s="151">
        <f>IF(N155="základná",J155,0)</f>
        <v>0</v>
      </c>
      <c r="BF155" s="151">
        <f>IF(N155="znížená",J155,0)</f>
        <v>0</v>
      </c>
      <c r="BG155" s="151">
        <f>IF(N155="zákl. prenesená",J155,0)</f>
        <v>0</v>
      </c>
      <c r="BH155" s="151">
        <f>IF(N155="zníž. prenesená",J155,0)</f>
        <v>0</v>
      </c>
      <c r="BI155" s="151">
        <f>IF(N155="nulová",J155,0)</f>
        <v>0</v>
      </c>
      <c r="BJ155" s="14" t="s">
        <v>78</v>
      </c>
      <c r="BK155" s="151">
        <f>ROUND(I155*H155,2)</f>
        <v>0</v>
      </c>
      <c r="BL155" s="14" t="s">
        <v>84</v>
      </c>
      <c r="BM155" s="150" t="s">
        <v>233</v>
      </c>
    </row>
    <row r="156" spans="1:65" s="2" customFormat="1" ht="24.2" customHeight="1">
      <c r="A156" s="26"/>
      <c r="B156" s="138"/>
      <c r="C156" s="139" t="s">
        <v>234</v>
      </c>
      <c r="D156" s="139" t="s">
        <v>125</v>
      </c>
      <c r="E156" s="140" t="s">
        <v>235</v>
      </c>
      <c r="F156" s="141" t="s">
        <v>236</v>
      </c>
      <c r="G156" s="142" t="s">
        <v>145</v>
      </c>
      <c r="H156" s="143">
        <v>320</v>
      </c>
      <c r="I156" s="144">
        <v>0</v>
      </c>
      <c r="J156" s="144">
        <f>ROUND(I156*H156,2)</f>
        <v>0</v>
      </c>
      <c r="K156" s="145"/>
      <c r="L156" s="27"/>
      <c r="M156" s="162" t="s">
        <v>1</v>
      </c>
      <c r="N156" s="163" t="s">
        <v>35</v>
      </c>
      <c r="O156" s="164">
        <v>0</v>
      </c>
      <c r="P156" s="164">
        <f>O156*H156</f>
        <v>0</v>
      </c>
      <c r="Q156" s="164">
        <v>0</v>
      </c>
      <c r="R156" s="164">
        <f>Q156*H156</f>
        <v>0</v>
      </c>
      <c r="S156" s="164">
        <v>0</v>
      </c>
      <c r="T156" s="165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84</v>
      </c>
      <c r="AT156" s="150" t="s">
        <v>125</v>
      </c>
      <c r="AU156" s="150" t="s">
        <v>78</v>
      </c>
      <c r="AY156" s="14" t="s">
        <v>122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4" t="s">
        <v>78</v>
      </c>
      <c r="BK156" s="151">
        <f>ROUND(I156*H156,2)</f>
        <v>0</v>
      </c>
      <c r="BL156" s="14" t="s">
        <v>84</v>
      </c>
      <c r="BM156" s="150" t="s">
        <v>237</v>
      </c>
    </row>
    <row r="157" spans="1:65" s="2" customFormat="1" ht="6.95" customHeight="1">
      <c r="A157" s="26"/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27"/>
      <c r="M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</sheetData>
  <autoFilter ref="C122:K15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8"/>
  <sheetViews>
    <sheetView showGridLines="0" tabSelected="1" workbookViewId="0">
      <selection activeCell="J12" sqref="J1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7"/>
    </row>
    <row r="2" spans="1:46" s="1" customFormat="1" ht="36.950000000000003" customHeight="1">
      <c r="L2" s="199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93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0" t="str">
        <f>'Rekapitulácia stavby'!K6</f>
        <v>Obnova domu smútku a revitalizácia okolia cintorína Králiky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6" t="s">
        <v>238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18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8" t="s">
        <v>1</v>
      </c>
      <c r="F27" s="188"/>
      <c r="G27" s="188"/>
      <c r="H27" s="18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ROUND((SUM(BE123:BE157)),  2)</f>
        <v>0</v>
      </c>
      <c r="G33" s="26"/>
      <c r="H33" s="26"/>
      <c r="I33" s="95">
        <v>0.2</v>
      </c>
      <c r="J33" s="94">
        <f>ROUND(((SUM(BE123:BE157))*I33),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ROUND((SUM(BF123:BF157)),  2)</f>
        <v>0</v>
      </c>
      <c r="G34" s="26"/>
      <c r="H34" s="26"/>
      <c r="I34" s="95">
        <v>0.2</v>
      </c>
      <c r="J34" s="94">
        <f>ROUND(((SUM(BF123:BF157))*I34),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ROUND((SUM(BG123:BG157)),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ROUND((SUM(BH123:BH157)),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ROUND((SUM(BI123:BI157)),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Obnova domu smútku a revitalizácia okolia cintorína Králiky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6" t="str">
        <f>E9</f>
        <v>2 - Oprava fasády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Obec Králiky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>Obec Králiky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1:31" s="9" customFormat="1" ht="24.95" customHeight="1">
      <c r="B97" s="107"/>
      <c r="D97" s="108" t="s">
        <v>239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1:31" s="10" customFormat="1" ht="19.899999999999999" customHeight="1">
      <c r="B98" s="111"/>
      <c r="D98" s="112" t="s">
        <v>240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1:31" s="10" customFormat="1" ht="19.899999999999999" customHeight="1">
      <c r="B99" s="111"/>
      <c r="D99" s="112" t="s">
        <v>241</v>
      </c>
      <c r="E99" s="113"/>
      <c r="F99" s="113"/>
      <c r="G99" s="113"/>
      <c r="H99" s="113"/>
      <c r="I99" s="113"/>
      <c r="J99" s="114">
        <f>J127</f>
        <v>0</v>
      </c>
      <c r="L99" s="111"/>
    </row>
    <row r="100" spans="1:31" s="10" customFormat="1" ht="19.899999999999999" customHeight="1">
      <c r="B100" s="111"/>
      <c r="D100" s="112" t="s">
        <v>242</v>
      </c>
      <c r="E100" s="113"/>
      <c r="F100" s="113"/>
      <c r="G100" s="113"/>
      <c r="H100" s="113"/>
      <c r="I100" s="113"/>
      <c r="J100" s="114">
        <f>J136</f>
        <v>0</v>
      </c>
      <c r="L100" s="111"/>
    </row>
    <row r="101" spans="1:31" s="10" customFormat="1" ht="19.899999999999999" customHeight="1">
      <c r="B101" s="111"/>
      <c r="D101" s="112" t="s">
        <v>243</v>
      </c>
      <c r="E101" s="113"/>
      <c r="F101" s="113"/>
      <c r="G101" s="113"/>
      <c r="H101" s="113"/>
      <c r="I101" s="113"/>
      <c r="J101" s="114">
        <f>J151</f>
        <v>0</v>
      </c>
      <c r="L101" s="111"/>
    </row>
    <row r="102" spans="1:31" s="9" customFormat="1" ht="24.95" customHeight="1">
      <c r="B102" s="107"/>
      <c r="D102" s="108" t="s">
        <v>244</v>
      </c>
      <c r="E102" s="109"/>
      <c r="F102" s="109"/>
      <c r="G102" s="109"/>
      <c r="H102" s="109"/>
      <c r="I102" s="109"/>
      <c r="J102" s="110">
        <f>J153</f>
        <v>0</v>
      </c>
      <c r="L102" s="107"/>
    </row>
    <row r="103" spans="1:31" s="10" customFormat="1" ht="19.899999999999999" customHeight="1">
      <c r="B103" s="111"/>
      <c r="D103" s="112" t="s">
        <v>245</v>
      </c>
      <c r="E103" s="113"/>
      <c r="F103" s="113"/>
      <c r="G103" s="113"/>
      <c r="H103" s="113"/>
      <c r="I103" s="113"/>
      <c r="J103" s="114">
        <f>J154</f>
        <v>0</v>
      </c>
      <c r="L103" s="111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108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0" t="str">
        <f>E7</f>
        <v>Obnova domu smútku a revitalizácia okolia cintorína Králiky</v>
      </c>
      <c r="F113" s="201"/>
      <c r="G113" s="201"/>
      <c r="H113" s="201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94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66" t="str">
        <f>E9</f>
        <v>2 - Oprava fasády</v>
      </c>
      <c r="F115" s="202"/>
      <c r="G115" s="202"/>
      <c r="H115" s="202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>Obec Králiky</v>
      </c>
      <c r="G117" s="26"/>
      <c r="H117" s="26"/>
      <c r="I117" s="23" t="s">
        <v>19</v>
      </c>
      <c r="J117" s="49" t="str">
        <f>IF(J12="","",J12)</f>
        <v/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20</v>
      </c>
      <c r="D119" s="26"/>
      <c r="E119" s="26"/>
      <c r="F119" s="21" t="str">
        <f>E15</f>
        <v>Obec Králiky</v>
      </c>
      <c r="G119" s="26"/>
      <c r="H119" s="26"/>
      <c r="I119" s="23" t="s">
        <v>25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23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5"/>
      <c r="B122" s="116"/>
      <c r="C122" s="117" t="s">
        <v>109</v>
      </c>
      <c r="D122" s="118" t="s">
        <v>54</v>
      </c>
      <c r="E122" s="118" t="s">
        <v>50</v>
      </c>
      <c r="F122" s="118" t="s">
        <v>51</v>
      </c>
      <c r="G122" s="118" t="s">
        <v>110</v>
      </c>
      <c r="H122" s="118" t="s">
        <v>111</v>
      </c>
      <c r="I122" s="118" t="s">
        <v>112</v>
      </c>
      <c r="J122" s="119" t="s">
        <v>98</v>
      </c>
      <c r="K122" s="120" t="s">
        <v>113</v>
      </c>
      <c r="L122" s="121"/>
      <c r="M122" s="56" t="s">
        <v>1</v>
      </c>
      <c r="N122" s="57" t="s">
        <v>33</v>
      </c>
      <c r="O122" s="57" t="s">
        <v>114</v>
      </c>
      <c r="P122" s="57" t="s">
        <v>115</v>
      </c>
      <c r="Q122" s="57" t="s">
        <v>116</v>
      </c>
      <c r="R122" s="57" t="s">
        <v>117</v>
      </c>
      <c r="S122" s="57" t="s">
        <v>118</v>
      </c>
      <c r="T122" s="58" t="s">
        <v>119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2" customFormat="1" ht="22.9" customHeight="1">
      <c r="A123" s="26"/>
      <c r="B123" s="27"/>
      <c r="C123" s="63" t="s">
        <v>99</v>
      </c>
      <c r="D123" s="26"/>
      <c r="E123" s="26"/>
      <c r="F123" s="26"/>
      <c r="G123" s="26"/>
      <c r="H123" s="26"/>
      <c r="I123" s="26"/>
      <c r="J123" s="122">
        <f>BK123</f>
        <v>0</v>
      </c>
      <c r="K123" s="26"/>
      <c r="L123" s="27"/>
      <c r="M123" s="59"/>
      <c r="N123" s="50"/>
      <c r="O123" s="60"/>
      <c r="P123" s="123">
        <f>P124+P153</f>
        <v>405.31084969999995</v>
      </c>
      <c r="Q123" s="60"/>
      <c r="R123" s="123">
        <f>R124+R153</f>
        <v>11.403532099999998</v>
      </c>
      <c r="S123" s="60"/>
      <c r="T123" s="124">
        <f>T124+T153</f>
        <v>2.25278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100</v>
      </c>
      <c r="BK123" s="125">
        <f>BK124+BK153</f>
        <v>0</v>
      </c>
    </row>
    <row r="124" spans="1:65" s="12" customFormat="1" ht="25.9" customHeight="1">
      <c r="B124" s="126"/>
      <c r="D124" s="127" t="s">
        <v>68</v>
      </c>
      <c r="E124" s="128" t="s">
        <v>120</v>
      </c>
      <c r="F124" s="128" t="s">
        <v>246</v>
      </c>
      <c r="J124" s="129">
        <f>BK124</f>
        <v>0</v>
      </c>
      <c r="L124" s="126"/>
      <c r="M124" s="130"/>
      <c r="N124" s="131"/>
      <c r="O124" s="131"/>
      <c r="P124" s="132">
        <f>P125+P127+P136+P151</f>
        <v>402.31778169999995</v>
      </c>
      <c r="Q124" s="131"/>
      <c r="R124" s="132">
        <f>R125+R127+R136+R151</f>
        <v>11.390100099999998</v>
      </c>
      <c r="S124" s="131"/>
      <c r="T124" s="133">
        <f>T125+T127+T136+T151</f>
        <v>2.2465700000000002</v>
      </c>
      <c r="AR124" s="127" t="s">
        <v>74</v>
      </c>
      <c r="AT124" s="134" t="s">
        <v>68</v>
      </c>
      <c r="AU124" s="134" t="s">
        <v>69</v>
      </c>
      <c r="AY124" s="127" t="s">
        <v>122</v>
      </c>
      <c r="BK124" s="135">
        <f>BK125+BK127+BK136+BK151</f>
        <v>0</v>
      </c>
    </row>
    <row r="125" spans="1:65" s="12" customFormat="1" ht="22.9" customHeight="1">
      <c r="B125" s="126"/>
      <c r="D125" s="127" t="s">
        <v>68</v>
      </c>
      <c r="E125" s="136" t="s">
        <v>78</v>
      </c>
      <c r="F125" s="136" t="s">
        <v>247</v>
      </c>
      <c r="J125" s="137">
        <f>BK125</f>
        <v>0</v>
      </c>
      <c r="L125" s="126"/>
      <c r="M125" s="130"/>
      <c r="N125" s="131"/>
      <c r="O125" s="131"/>
      <c r="P125" s="132">
        <f>P126</f>
        <v>30.090540000000001</v>
      </c>
      <c r="Q125" s="131"/>
      <c r="R125" s="132">
        <f>R126</f>
        <v>4.6652000000000004E-3</v>
      </c>
      <c r="S125" s="131"/>
      <c r="T125" s="133">
        <f>T126</f>
        <v>0</v>
      </c>
      <c r="AR125" s="127" t="s">
        <v>74</v>
      </c>
      <c r="AT125" s="134" t="s">
        <v>68</v>
      </c>
      <c r="AU125" s="134" t="s">
        <v>74</v>
      </c>
      <c r="AY125" s="127" t="s">
        <v>122</v>
      </c>
      <c r="BK125" s="135">
        <f>BK126</f>
        <v>0</v>
      </c>
    </row>
    <row r="126" spans="1:65" s="2" customFormat="1" ht="24.2" customHeight="1">
      <c r="A126" s="26"/>
      <c r="B126" s="138"/>
      <c r="C126" s="139" t="s">
        <v>74</v>
      </c>
      <c r="D126" s="139" t="s">
        <v>125</v>
      </c>
      <c r="E126" s="140" t="s">
        <v>248</v>
      </c>
      <c r="F126" s="141" t="s">
        <v>249</v>
      </c>
      <c r="G126" s="142" t="s">
        <v>145</v>
      </c>
      <c r="H126" s="143">
        <v>116.63</v>
      </c>
      <c r="I126" s="144">
        <v>0</v>
      </c>
      <c r="J126" s="144">
        <f>ROUND(I126*H126,2)</f>
        <v>0</v>
      </c>
      <c r="K126" s="145"/>
      <c r="L126" s="27"/>
      <c r="M126" s="146" t="s">
        <v>1</v>
      </c>
      <c r="N126" s="147" t="s">
        <v>35</v>
      </c>
      <c r="O126" s="148">
        <v>0.25800000000000001</v>
      </c>
      <c r="P126" s="148">
        <f>O126*H126</f>
        <v>30.090540000000001</v>
      </c>
      <c r="Q126" s="148">
        <v>4.0000000000000003E-5</v>
      </c>
      <c r="R126" s="148">
        <f>Q126*H126</f>
        <v>4.6652000000000004E-3</v>
      </c>
      <c r="S126" s="148">
        <v>0</v>
      </c>
      <c r="T126" s="149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84</v>
      </c>
      <c r="AT126" s="150" t="s">
        <v>125</v>
      </c>
      <c r="AU126" s="150" t="s">
        <v>78</v>
      </c>
      <c r="AY126" s="14" t="s">
        <v>122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4" t="s">
        <v>78</v>
      </c>
      <c r="BK126" s="151">
        <f>ROUND(I126*H126,2)</f>
        <v>0</v>
      </c>
      <c r="BL126" s="14" t="s">
        <v>84</v>
      </c>
      <c r="BM126" s="150" t="s">
        <v>250</v>
      </c>
    </row>
    <row r="127" spans="1:65" s="12" customFormat="1" ht="22.9" customHeight="1">
      <c r="B127" s="126"/>
      <c r="D127" s="127" t="s">
        <v>68</v>
      </c>
      <c r="E127" s="136" t="s">
        <v>90</v>
      </c>
      <c r="F127" s="136" t="s">
        <v>251</v>
      </c>
      <c r="J127" s="137">
        <f>BK127</f>
        <v>0</v>
      </c>
      <c r="L127" s="126"/>
      <c r="M127" s="130"/>
      <c r="N127" s="131"/>
      <c r="O127" s="131"/>
      <c r="P127" s="132">
        <f>SUM(P128:P135)</f>
        <v>320.2072397</v>
      </c>
      <c r="Q127" s="131"/>
      <c r="R127" s="132">
        <f>SUM(R128:R135)</f>
        <v>7.2463030999999996</v>
      </c>
      <c r="S127" s="131"/>
      <c r="T127" s="133">
        <f>SUM(T128:T135)</f>
        <v>0</v>
      </c>
      <c r="AR127" s="127" t="s">
        <v>74</v>
      </c>
      <c r="AT127" s="134" t="s">
        <v>68</v>
      </c>
      <c r="AU127" s="134" t="s">
        <v>74</v>
      </c>
      <c r="AY127" s="127" t="s">
        <v>122</v>
      </c>
      <c r="BK127" s="135">
        <f>SUM(BK128:BK135)</f>
        <v>0</v>
      </c>
    </row>
    <row r="128" spans="1:65" s="2" customFormat="1" ht="37.9" customHeight="1">
      <c r="A128" s="26"/>
      <c r="B128" s="138"/>
      <c r="C128" s="139" t="s">
        <v>78</v>
      </c>
      <c r="D128" s="139" t="s">
        <v>125</v>
      </c>
      <c r="E128" s="140" t="s">
        <v>252</v>
      </c>
      <c r="F128" s="141" t="s">
        <v>253</v>
      </c>
      <c r="G128" s="142" t="s">
        <v>145</v>
      </c>
      <c r="H128" s="143">
        <v>25.98</v>
      </c>
      <c r="I128" s="144">
        <v>0</v>
      </c>
      <c r="J128" s="144">
        <f t="shared" ref="J128:J135" si="0">ROUND(I128*H128,2)</f>
        <v>0</v>
      </c>
      <c r="K128" s="145"/>
      <c r="L128" s="27"/>
      <c r="M128" s="146" t="s">
        <v>1</v>
      </c>
      <c r="N128" s="147" t="s">
        <v>35</v>
      </c>
      <c r="O128" s="148">
        <v>8.2019999999999996E-2</v>
      </c>
      <c r="P128" s="148">
        <f t="shared" ref="P128:P135" si="1">O128*H128</f>
        <v>2.1308796000000001</v>
      </c>
      <c r="Q128" s="148">
        <v>1E-4</v>
      </c>
      <c r="R128" s="148">
        <f t="shared" ref="R128:R135" si="2">Q128*H128</f>
        <v>2.598E-3</v>
      </c>
      <c r="S128" s="148">
        <v>0</v>
      </c>
      <c r="T128" s="149">
        <f t="shared" ref="T128:T135" si="3"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84</v>
      </c>
      <c r="AT128" s="150" t="s">
        <v>125</v>
      </c>
      <c r="AU128" s="150" t="s">
        <v>78</v>
      </c>
      <c r="AY128" s="14" t="s">
        <v>122</v>
      </c>
      <c r="BE128" s="151">
        <f t="shared" ref="BE128:BE135" si="4">IF(N128="základná",J128,0)</f>
        <v>0</v>
      </c>
      <c r="BF128" s="151">
        <f t="shared" ref="BF128:BF135" si="5">IF(N128="znížená",J128,0)</f>
        <v>0</v>
      </c>
      <c r="BG128" s="151">
        <f t="shared" ref="BG128:BG135" si="6">IF(N128="zákl. prenesená",J128,0)</f>
        <v>0</v>
      </c>
      <c r="BH128" s="151">
        <f t="shared" ref="BH128:BH135" si="7">IF(N128="zníž. prenesená",J128,0)</f>
        <v>0</v>
      </c>
      <c r="BI128" s="151">
        <f t="shared" ref="BI128:BI135" si="8">IF(N128="nulová",J128,0)</f>
        <v>0</v>
      </c>
      <c r="BJ128" s="14" t="s">
        <v>78</v>
      </c>
      <c r="BK128" s="151">
        <f t="shared" ref="BK128:BK135" si="9">ROUND(I128*H128,2)</f>
        <v>0</v>
      </c>
      <c r="BL128" s="14" t="s">
        <v>84</v>
      </c>
      <c r="BM128" s="150" t="s">
        <v>254</v>
      </c>
    </row>
    <row r="129" spans="1:65" s="2" customFormat="1" ht="24.2" customHeight="1">
      <c r="A129" s="26"/>
      <c r="B129" s="138"/>
      <c r="C129" s="139" t="s">
        <v>81</v>
      </c>
      <c r="D129" s="139" t="s">
        <v>125</v>
      </c>
      <c r="E129" s="140" t="s">
        <v>255</v>
      </c>
      <c r="F129" s="141" t="s">
        <v>256</v>
      </c>
      <c r="G129" s="142" t="s">
        <v>145</v>
      </c>
      <c r="H129" s="143">
        <v>116.63</v>
      </c>
      <c r="I129" s="144">
        <v>0</v>
      </c>
      <c r="J129" s="144">
        <f t="shared" si="0"/>
        <v>0</v>
      </c>
      <c r="K129" s="145"/>
      <c r="L129" s="27"/>
      <c r="M129" s="146" t="s">
        <v>1</v>
      </c>
      <c r="N129" s="147" t="s">
        <v>35</v>
      </c>
      <c r="O129" s="148">
        <v>0.54729000000000005</v>
      </c>
      <c r="P129" s="148">
        <f t="shared" si="1"/>
        <v>63.830432700000003</v>
      </c>
      <c r="Q129" s="148">
        <v>2.9420000000000002E-2</v>
      </c>
      <c r="R129" s="148">
        <f t="shared" si="2"/>
        <v>3.4312545999999999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84</v>
      </c>
      <c r="AT129" s="150" t="s">
        <v>125</v>
      </c>
      <c r="AU129" s="150" t="s">
        <v>78</v>
      </c>
      <c r="AY129" s="14" t="s">
        <v>122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78</v>
      </c>
      <c r="BK129" s="151">
        <f t="shared" si="9"/>
        <v>0</v>
      </c>
      <c r="BL129" s="14" t="s">
        <v>84</v>
      </c>
      <c r="BM129" s="150" t="s">
        <v>257</v>
      </c>
    </row>
    <row r="130" spans="1:65" s="2" customFormat="1" ht="24.2" customHeight="1">
      <c r="A130" s="26"/>
      <c r="B130" s="138"/>
      <c r="C130" s="139" t="s">
        <v>84</v>
      </c>
      <c r="D130" s="139" t="s">
        <v>125</v>
      </c>
      <c r="E130" s="140" t="s">
        <v>258</v>
      </c>
      <c r="F130" s="141" t="s">
        <v>259</v>
      </c>
      <c r="G130" s="142" t="s">
        <v>145</v>
      </c>
      <c r="H130" s="143">
        <v>116.63</v>
      </c>
      <c r="I130" s="144">
        <v>0</v>
      </c>
      <c r="J130" s="144">
        <f t="shared" si="0"/>
        <v>0</v>
      </c>
      <c r="K130" s="145"/>
      <c r="L130" s="27"/>
      <c r="M130" s="146" t="s">
        <v>1</v>
      </c>
      <c r="N130" s="147" t="s">
        <v>35</v>
      </c>
      <c r="O130" s="148">
        <v>0.378</v>
      </c>
      <c r="P130" s="148">
        <f t="shared" si="1"/>
        <v>44.08614</v>
      </c>
      <c r="Q130" s="148">
        <v>3.8899999999999998E-3</v>
      </c>
      <c r="R130" s="148">
        <f t="shared" si="2"/>
        <v>0.45369069999999995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84</v>
      </c>
      <c r="AT130" s="150" t="s">
        <v>125</v>
      </c>
      <c r="AU130" s="150" t="s">
        <v>78</v>
      </c>
      <c r="AY130" s="14" t="s">
        <v>122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78</v>
      </c>
      <c r="BK130" s="151">
        <f t="shared" si="9"/>
        <v>0</v>
      </c>
      <c r="BL130" s="14" t="s">
        <v>84</v>
      </c>
      <c r="BM130" s="150" t="s">
        <v>260</v>
      </c>
    </row>
    <row r="131" spans="1:65" s="2" customFormat="1" ht="24.2" customHeight="1">
      <c r="A131" s="26"/>
      <c r="B131" s="138"/>
      <c r="C131" s="139" t="s">
        <v>87</v>
      </c>
      <c r="D131" s="139" t="s">
        <v>125</v>
      </c>
      <c r="E131" s="140" t="s">
        <v>261</v>
      </c>
      <c r="F131" s="141" t="s">
        <v>262</v>
      </c>
      <c r="G131" s="142" t="s">
        <v>145</v>
      </c>
      <c r="H131" s="143">
        <v>73.03</v>
      </c>
      <c r="I131" s="144">
        <v>0</v>
      </c>
      <c r="J131" s="144">
        <f t="shared" si="0"/>
        <v>0</v>
      </c>
      <c r="K131" s="145"/>
      <c r="L131" s="27"/>
      <c r="M131" s="146" t="s">
        <v>1</v>
      </c>
      <c r="N131" s="147" t="s">
        <v>35</v>
      </c>
      <c r="O131" s="148">
        <v>0.41726999999999997</v>
      </c>
      <c r="P131" s="148">
        <f t="shared" si="1"/>
        <v>30.4732281</v>
      </c>
      <c r="Q131" s="148">
        <v>6.1999999999999998E-3</v>
      </c>
      <c r="R131" s="148">
        <f t="shared" si="2"/>
        <v>0.45278599999999997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84</v>
      </c>
      <c r="AT131" s="150" t="s">
        <v>125</v>
      </c>
      <c r="AU131" s="150" t="s">
        <v>78</v>
      </c>
      <c r="AY131" s="14" t="s">
        <v>122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78</v>
      </c>
      <c r="BK131" s="151">
        <f t="shared" si="9"/>
        <v>0</v>
      </c>
      <c r="BL131" s="14" t="s">
        <v>84</v>
      </c>
      <c r="BM131" s="150" t="s">
        <v>263</v>
      </c>
    </row>
    <row r="132" spans="1:65" s="2" customFormat="1" ht="24.2" customHeight="1">
      <c r="A132" s="26"/>
      <c r="B132" s="138"/>
      <c r="C132" s="139" t="s">
        <v>90</v>
      </c>
      <c r="D132" s="139" t="s">
        <v>125</v>
      </c>
      <c r="E132" s="140" t="s">
        <v>264</v>
      </c>
      <c r="F132" s="141" t="s">
        <v>265</v>
      </c>
      <c r="G132" s="142" t="s">
        <v>145</v>
      </c>
      <c r="H132" s="143">
        <v>116.63</v>
      </c>
      <c r="I132" s="144">
        <v>0</v>
      </c>
      <c r="J132" s="144">
        <f t="shared" si="0"/>
        <v>0</v>
      </c>
      <c r="K132" s="145"/>
      <c r="L132" s="27"/>
      <c r="M132" s="146" t="s">
        <v>1</v>
      </c>
      <c r="N132" s="147" t="s">
        <v>35</v>
      </c>
      <c r="O132" s="148">
        <v>9.2109999999999997E-2</v>
      </c>
      <c r="P132" s="148">
        <f t="shared" si="1"/>
        <v>10.7427893</v>
      </c>
      <c r="Q132" s="148">
        <v>4.2000000000000002E-4</v>
      </c>
      <c r="R132" s="148">
        <f t="shared" si="2"/>
        <v>4.8984600000000003E-2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84</v>
      </c>
      <c r="AT132" s="150" t="s">
        <v>125</v>
      </c>
      <c r="AU132" s="150" t="s">
        <v>78</v>
      </c>
      <c r="AY132" s="14" t="s">
        <v>122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78</v>
      </c>
      <c r="BK132" s="151">
        <f t="shared" si="9"/>
        <v>0</v>
      </c>
      <c r="BL132" s="14" t="s">
        <v>84</v>
      </c>
      <c r="BM132" s="150" t="s">
        <v>266</v>
      </c>
    </row>
    <row r="133" spans="1:65" s="2" customFormat="1" ht="24.2" customHeight="1">
      <c r="A133" s="26"/>
      <c r="B133" s="138"/>
      <c r="C133" s="139" t="s">
        <v>153</v>
      </c>
      <c r="D133" s="139" t="s">
        <v>125</v>
      </c>
      <c r="E133" s="140" t="s">
        <v>267</v>
      </c>
      <c r="F133" s="141" t="s">
        <v>268</v>
      </c>
      <c r="G133" s="142" t="s">
        <v>145</v>
      </c>
      <c r="H133" s="143">
        <v>91.1</v>
      </c>
      <c r="I133" s="144">
        <v>0</v>
      </c>
      <c r="J133" s="144">
        <f t="shared" si="0"/>
        <v>0</v>
      </c>
      <c r="K133" s="145"/>
      <c r="L133" s="27"/>
      <c r="M133" s="146" t="s">
        <v>1</v>
      </c>
      <c r="N133" s="147" t="s">
        <v>35</v>
      </c>
      <c r="O133" s="148">
        <v>0.91500000000000004</v>
      </c>
      <c r="P133" s="148">
        <f t="shared" si="1"/>
        <v>83.356499999999997</v>
      </c>
      <c r="Q133" s="148">
        <v>2.0729999999999998E-2</v>
      </c>
      <c r="R133" s="148">
        <f t="shared" si="2"/>
        <v>1.8885029999999998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84</v>
      </c>
      <c r="AT133" s="150" t="s">
        <v>125</v>
      </c>
      <c r="AU133" s="150" t="s">
        <v>78</v>
      </c>
      <c r="AY133" s="14" t="s">
        <v>122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78</v>
      </c>
      <c r="BK133" s="151">
        <f t="shared" si="9"/>
        <v>0</v>
      </c>
      <c r="BL133" s="14" t="s">
        <v>84</v>
      </c>
      <c r="BM133" s="150" t="s">
        <v>269</v>
      </c>
    </row>
    <row r="134" spans="1:65" s="2" customFormat="1" ht="24.2" customHeight="1">
      <c r="A134" s="26"/>
      <c r="B134" s="138"/>
      <c r="C134" s="139" t="s">
        <v>151</v>
      </c>
      <c r="D134" s="139" t="s">
        <v>125</v>
      </c>
      <c r="E134" s="140" t="s">
        <v>270</v>
      </c>
      <c r="F134" s="141" t="s">
        <v>271</v>
      </c>
      <c r="G134" s="142" t="s">
        <v>145</v>
      </c>
      <c r="H134" s="143">
        <v>54.844999999999999</v>
      </c>
      <c r="I134" s="144">
        <v>0</v>
      </c>
      <c r="J134" s="144">
        <f t="shared" si="0"/>
        <v>0</v>
      </c>
      <c r="K134" s="145"/>
      <c r="L134" s="27"/>
      <c r="M134" s="146" t="s">
        <v>1</v>
      </c>
      <c r="N134" s="147" t="s">
        <v>35</v>
      </c>
      <c r="O134" s="148">
        <v>1.3260000000000001</v>
      </c>
      <c r="P134" s="148">
        <f t="shared" si="1"/>
        <v>72.724469999999997</v>
      </c>
      <c r="Q134" s="148">
        <v>1.316E-2</v>
      </c>
      <c r="R134" s="148">
        <f t="shared" si="2"/>
        <v>0.72176019999999996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84</v>
      </c>
      <c r="AT134" s="150" t="s">
        <v>125</v>
      </c>
      <c r="AU134" s="150" t="s">
        <v>78</v>
      </c>
      <c r="AY134" s="14" t="s">
        <v>122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78</v>
      </c>
      <c r="BK134" s="151">
        <f t="shared" si="9"/>
        <v>0</v>
      </c>
      <c r="BL134" s="14" t="s">
        <v>84</v>
      </c>
      <c r="BM134" s="150" t="s">
        <v>272</v>
      </c>
    </row>
    <row r="135" spans="1:65" s="2" customFormat="1" ht="24.2" customHeight="1">
      <c r="A135" s="26"/>
      <c r="B135" s="138"/>
      <c r="C135" s="139" t="s">
        <v>123</v>
      </c>
      <c r="D135" s="139" t="s">
        <v>125</v>
      </c>
      <c r="E135" s="140" t="s">
        <v>273</v>
      </c>
      <c r="F135" s="141" t="s">
        <v>274</v>
      </c>
      <c r="G135" s="142" t="s">
        <v>145</v>
      </c>
      <c r="H135" s="143">
        <v>16.2</v>
      </c>
      <c r="I135" s="144">
        <v>0</v>
      </c>
      <c r="J135" s="144">
        <f t="shared" si="0"/>
        <v>0</v>
      </c>
      <c r="K135" s="145"/>
      <c r="L135" s="27"/>
      <c r="M135" s="146" t="s">
        <v>1</v>
      </c>
      <c r="N135" s="147" t="s">
        <v>35</v>
      </c>
      <c r="O135" s="148">
        <v>0.79400000000000004</v>
      </c>
      <c r="P135" s="148">
        <f t="shared" si="1"/>
        <v>12.8628</v>
      </c>
      <c r="Q135" s="148">
        <v>1.523E-2</v>
      </c>
      <c r="R135" s="148">
        <f t="shared" si="2"/>
        <v>0.246726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84</v>
      </c>
      <c r="AT135" s="150" t="s">
        <v>125</v>
      </c>
      <c r="AU135" s="150" t="s">
        <v>78</v>
      </c>
      <c r="AY135" s="14" t="s">
        <v>122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78</v>
      </c>
      <c r="BK135" s="151">
        <f t="shared" si="9"/>
        <v>0</v>
      </c>
      <c r="BL135" s="14" t="s">
        <v>84</v>
      </c>
      <c r="BM135" s="150" t="s">
        <v>275</v>
      </c>
    </row>
    <row r="136" spans="1:65" s="12" customFormat="1" ht="22.9" customHeight="1">
      <c r="B136" s="126"/>
      <c r="D136" s="127" t="s">
        <v>68</v>
      </c>
      <c r="E136" s="136" t="s">
        <v>123</v>
      </c>
      <c r="F136" s="136" t="s">
        <v>276</v>
      </c>
      <c r="J136" s="137">
        <f>BK136</f>
        <v>0</v>
      </c>
      <c r="L136" s="126"/>
      <c r="M136" s="130"/>
      <c r="N136" s="131"/>
      <c r="O136" s="131"/>
      <c r="P136" s="132">
        <f>SUM(P137:P150)</f>
        <v>49.415802000000014</v>
      </c>
      <c r="Q136" s="131"/>
      <c r="R136" s="132">
        <f>SUM(R137:R150)</f>
        <v>4.1391317999999995</v>
      </c>
      <c r="S136" s="131"/>
      <c r="T136" s="133">
        <f>SUM(T137:T150)</f>
        <v>2.2465700000000002</v>
      </c>
      <c r="AR136" s="127" t="s">
        <v>74</v>
      </c>
      <c r="AT136" s="134" t="s">
        <v>68</v>
      </c>
      <c r="AU136" s="134" t="s">
        <v>74</v>
      </c>
      <c r="AY136" s="127" t="s">
        <v>122</v>
      </c>
      <c r="BK136" s="135">
        <f>SUM(BK137:BK150)</f>
        <v>0</v>
      </c>
    </row>
    <row r="137" spans="1:65" s="2" customFormat="1" ht="24.2" customHeight="1">
      <c r="A137" s="26"/>
      <c r="B137" s="138"/>
      <c r="C137" s="139" t="s">
        <v>163</v>
      </c>
      <c r="D137" s="139" t="s">
        <v>125</v>
      </c>
      <c r="E137" s="140" t="s">
        <v>277</v>
      </c>
      <c r="F137" s="141" t="s">
        <v>278</v>
      </c>
      <c r="G137" s="142" t="s">
        <v>145</v>
      </c>
      <c r="H137" s="143">
        <v>80</v>
      </c>
      <c r="I137" s="144">
        <v>0</v>
      </c>
      <c r="J137" s="144">
        <f t="shared" ref="J137:J150" si="10">ROUND(I137*H137,2)</f>
        <v>0</v>
      </c>
      <c r="K137" s="145"/>
      <c r="L137" s="27"/>
      <c r="M137" s="146" t="s">
        <v>1</v>
      </c>
      <c r="N137" s="147" t="s">
        <v>35</v>
      </c>
      <c r="O137" s="148">
        <v>0.13200000000000001</v>
      </c>
      <c r="P137" s="148">
        <f t="shared" ref="P137:P150" si="11">O137*H137</f>
        <v>10.56</v>
      </c>
      <c r="Q137" s="148">
        <v>2.572E-2</v>
      </c>
      <c r="R137" s="148">
        <f t="shared" ref="R137:R150" si="12">Q137*H137</f>
        <v>2.0575999999999999</v>
      </c>
      <c r="S137" s="148">
        <v>0</v>
      </c>
      <c r="T137" s="149">
        <f t="shared" ref="T137:T150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84</v>
      </c>
      <c r="AT137" s="150" t="s">
        <v>125</v>
      </c>
      <c r="AU137" s="150" t="s">
        <v>78</v>
      </c>
      <c r="AY137" s="14" t="s">
        <v>122</v>
      </c>
      <c r="BE137" s="151">
        <f t="shared" ref="BE137:BE150" si="14">IF(N137="základná",J137,0)</f>
        <v>0</v>
      </c>
      <c r="BF137" s="151">
        <f t="shared" ref="BF137:BF150" si="15">IF(N137="znížená",J137,0)</f>
        <v>0</v>
      </c>
      <c r="BG137" s="151">
        <f t="shared" ref="BG137:BG150" si="16">IF(N137="zákl. prenesená",J137,0)</f>
        <v>0</v>
      </c>
      <c r="BH137" s="151">
        <f t="shared" ref="BH137:BH150" si="17">IF(N137="zníž. prenesená",J137,0)</f>
        <v>0</v>
      </c>
      <c r="BI137" s="151">
        <f t="shared" ref="BI137:BI150" si="18">IF(N137="nulová",J137,0)</f>
        <v>0</v>
      </c>
      <c r="BJ137" s="14" t="s">
        <v>78</v>
      </c>
      <c r="BK137" s="151">
        <f t="shared" ref="BK137:BK150" si="19">ROUND(I137*H137,2)</f>
        <v>0</v>
      </c>
      <c r="BL137" s="14" t="s">
        <v>84</v>
      </c>
      <c r="BM137" s="150" t="s">
        <v>279</v>
      </c>
    </row>
    <row r="138" spans="1:65" s="2" customFormat="1" ht="37.9" customHeight="1">
      <c r="A138" s="26"/>
      <c r="B138" s="138"/>
      <c r="C138" s="139" t="s">
        <v>167</v>
      </c>
      <c r="D138" s="139" t="s">
        <v>125</v>
      </c>
      <c r="E138" s="140" t="s">
        <v>280</v>
      </c>
      <c r="F138" s="141" t="s">
        <v>281</v>
      </c>
      <c r="G138" s="142" t="s">
        <v>145</v>
      </c>
      <c r="H138" s="143">
        <v>80</v>
      </c>
      <c r="I138" s="144">
        <v>0</v>
      </c>
      <c r="J138" s="144">
        <f t="shared" si="10"/>
        <v>0</v>
      </c>
      <c r="K138" s="145"/>
      <c r="L138" s="27"/>
      <c r="M138" s="146" t="s">
        <v>1</v>
      </c>
      <c r="N138" s="147" t="s">
        <v>35</v>
      </c>
      <c r="O138" s="148">
        <v>6.0000000000000001E-3</v>
      </c>
      <c r="P138" s="148">
        <f t="shared" si="11"/>
        <v>0.48</v>
      </c>
      <c r="Q138" s="148">
        <v>0</v>
      </c>
      <c r="R138" s="148">
        <f t="shared" si="12"/>
        <v>0</v>
      </c>
      <c r="S138" s="148">
        <v>0</v>
      </c>
      <c r="T138" s="149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84</v>
      </c>
      <c r="AT138" s="150" t="s">
        <v>125</v>
      </c>
      <c r="AU138" s="150" t="s">
        <v>78</v>
      </c>
      <c r="AY138" s="14" t="s">
        <v>122</v>
      </c>
      <c r="BE138" s="151">
        <f t="shared" si="14"/>
        <v>0</v>
      </c>
      <c r="BF138" s="151">
        <f t="shared" si="15"/>
        <v>0</v>
      </c>
      <c r="BG138" s="151">
        <f t="shared" si="16"/>
        <v>0</v>
      </c>
      <c r="BH138" s="151">
        <f t="shared" si="17"/>
        <v>0</v>
      </c>
      <c r="BI138" s="151">
        <f t="shared" si="18"/>
        <v>0</v>
      </c>
      <c r="BJ138" s="14" t="s">
        <v>78</v>
      </c>
      <c r="BK138" s="151">
        <f t="shared" si="19"/>
        <v>0</v>
      </c>
      <c r="BL138" s="14" t="s">
        <v>84</v>
      </c>
      <c r="BM138" s="150" t="s">
        <v>282</v>
      </c>
    </row>
    <row r="139" spans="1:65" s="2" customFormat="1" ht="24.2" customHeight="1">
      <c r="A139" s="26"/>
      <c r="B139" s="138"/>
      <c r="C139" s="139" t="s">
        <v>171</v>
      </c>
      <c r="D139" s="139" t="s">
        <v>125</v>
      </c>
      <c r="E139" s="140" t="s">
        <v>283</v>
      </c>
      <c r="F139" s="141" t="s">
        <v>284</v>
      </c>
      <c r="G139" s="142" t="s">
        <v>145</v>
      </c>
      <c r="H139" s="143">
        <v>80</v>
      </c>
      <c r="I139" s="144">
        <v>0</v>
      </c>
      <c r="J139" s="144">
        <f t="shared" si="10"/>
        <v>0</v>
      </c>
      <c r="K139" s="145"/>
      <c r="L139" s="27"/>
      <c r="M139" s="146" t="s">
        <v>1</v>
      </c>
      <c r="N139" s="147" t="s">
        <v>35</v>
      </c>
      <c r="O139" s="148">
        <v>9.1999999999999998E-2</v>
      </c>
      <c r="P139" s="148">
        <f t="shared" si="11"/>
        <v>7.3599999999999994</v>
      </c>
      <c r="Q139" s="148">
        <v>2.572E-2</v>
      </c>
      <c r="R139" s="148">
        <f t="shared" si="12"/>
        <v>2.0575999999999999</v>
      </c>
      <c r="S139" s="148">
        <v>0</v>
      </c>
      <c r="T139" s="149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84</v>
      </c>
      <c r="AT139" s="150" t="s">
        <v>125</v>
      </c>
      <c r="AU139" s="150" t="s">
        <v>78</v>
      </c>
      <c r="AY139" s="14" t="s">
        <v>122</v>
      </c>
      <c r="BE139" s="151">
        <f t="shared" si="14"/>
        <v>0</v>
      </c>
      <c r="BF139" s="151">
        <f t="shared" si="15"/>
        <v>0</v>
      </c>
      <c r="BG139" s="151">
        <f t="shared" si="16"/>
        <v>0</v>
      </c>
      <c r="BH139" s="151">
        <f t="shared" si="17"/>
        <v>0</v>
      </c>
      <c r="BI139" s="151">
        <f t="shared" si="18"/>
        <v>0</v>
      </c>
      <c r="BJ139" s="14" t="s">
        <v>78</v>
      </c>
      <c r="BK139" s="151">
        <f t="shared" si="19"/>
        <v>0</v>
      </c>
      <c r="BL139" s="14" t="s">
        <v>84</v>
      </c>
      <c r="BM139" s="150" t="s">
        <v>285</v>
      </c>
    </row>
    <row r="140" spans="1:65" s="2" customFormat="1" ht="14.45" customHeight="1">
      <c r="A140" s="26"/>
      <c r="B140" s="138"/>
      <c r="C140" s="139" t="s">
        <v>175</v>
      </c>
      <c r="D140" s="139" t="s">
        <v>125</v>
      </c>
      <c r="E140" s="140" t="s">
        <v>286</v>
      </c>
      <c r="F140" s="141" t="s">
        <v>287</v>
      </c>
      <c r="G140" s="142" t="s">
        <v>189</v>
      </c>
      <c r="H140" s="143">
        <v>27</v>
      </c>
      <c r="I140" s="144">
        <v>0</v>
      </c>
      <c r="J140" s="144">
        <f t="shared" si="10"/>
        <v>0</v>
      </c>
      <c r="K140" s="145"/>
      <c r="L140" s="27"/>
      <c r="M140" s="146" t="s">
        <v>1</v>
      </c>
      <c r="N140" s="147" t="s">
        <v>35</v>
      </c>
      <c r="O140" s="148">
        <v>0.18822</v>
      </c>
      <c r="P140" s="148">
        <f t="shared" si="11"/>
        <v>5.0819400000000003</v>
      </c>
      <c r="Q140" s="148">
        <v>4.6000000000000001E-4</v>
      </c>
      <c r="R140" s="148">
        <f t="shared" si="12"/>
        <v>1.242E-2</v>
      </c>
      <c r="S140" s="148">
        <v>0</v>
      </c>
      <c r="T140" s="149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84</v>
      </c>
      <c r="AT140" s="150" t="s">
        <v>125</v>
      </c>
      <c r="AU140" s="150" t="s">
        <v>78</v>
      </c>
      <c r="AY140" s="14" t="s">
        <v>122</v>
      </c>
      <c r="BE140" s="151">
        <f t="shared" si="14"/>
        <v>0</v>
      </c>
      <c r="BF140" s="151">
        <f t="shared" si="15"/>
        <v>0</v>
      </c>
      <c r="BG140" s="151">
        <f t="shared" si="16"/>
        <v>0</v>
      </c>
      <c r="BH140" s="151">
        <f t="shared" si="17"/>
        <v>0</v>
      </c>
      <c r="BI140" s="151">
        <f t="shared" si="18"/>
        <v>0</v>
      </c>
      <c r="BJ140" s="14" t="s">
        <v>78</v>
      </c>
      <c r="BK140" s="151">
        <f t="shared" si="19"/>
        <v>0</v>
      </c>
      <c r="BL140" s="14" t="s">
        <v>84</v>
      </c>
      <c r="BM140" s="150" t="s">
        <v>288</v>
      </c>
    </row>
    <row r="141" spans="1:65" s="2" customFormat="1" ht="14.45" customHeight="1">
      <c r="A141" s="26"/>
      <c r="B141" s="138"/>
      <c r="C141" s="139" t="s">
        <v>182</v>
      </c>
      <c r="D141" s="139" t="s">
        <v>125</v>
      </c>
      <c r="E141" s="140" t="s">
        <v>289</v>
      </c>
      <c r="F141" s="141" t="s">
        <v>290</v>
      </c>
      <c r="G141" s="142" t="s">
        <v>189</v>
      </c>
      <c r="H141" s="143">
        <v>107.3</v>
      </c>
      <c r="I141" s="144">
        <v>0</v>
      </c>
      <c r="J141" s="144">
        <f t="shared" si="10"/>
        <v>0</v>
      </c>
      <c r="K141" s="145"/>
      <c r="L141" s="27"/>
      <c r="M141" s="146" t="s">
        <v>1</v>
      </c>
      <c r="N141" s="147" t="s">
        <v>35</v>
      </c>
      <c r="O141" s="148">
        <v>9.4030000000000002E-2</v>
      </c>
      <c r="P141" s="148">
        <f t="shared" si="11"/>
        <v>10.089418999999999</v>
      </c>
      <c r="Q141" s="148">
        <v>6.9999999999999994E-5</v>
      </c>
      <c r="R141" s="148">
        <f t="shared" si="12"/>
        <v>7.5109999999999994E-3</v>
      </c>
      <c r="S141" s="148">
        <v>0</v>
      </c>
      <c r="T141" s="149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84</v>
      </c>
      <c r="AT141" s="150" t="s">
        <v>125</v>
      </c>
      <c r="AU141" s="150" t="s">
        <v>78</v>
      </c>
      <c r="AY141" s="14" t="s">
        <v>122</v>
      </c>
      <c r="BE141" s="151">
        <f t="shared" si="14"/>
        <v>0</v>
      </c>
      <c r="BF141" s="151">
        <f t="shared" si="15"/>
        <v>0</v>
      </c>
      <c r="BG141" s="151">
        <f t="shared" si="16"/>
        <v>0</v>
      </c>
      <c r="BH141" s="151">
        <f t="shared" si="17"/>
        <v>0</v>
      </c>
      <c r="BI141" s="151">
        <f t="shared" si="18"/>
        <v>0</v>
      </c>
      <c r="BJ141" s="14" t="s">
        <v>78</v>
      </c>
      <c r="BK141" s="151">
        <f t="shared" si="19"/>
        <v>0</v>
      </c>
      <c r="BL141" s="14" t="s">
        <v>84</v>
      </c>
      <c r="BM141" s="150" t="s">
        <v>291</v>
      </c>
    </row>
    <row r="142" spans="1:65" s="2" customFormat="1" ht="14.45" customHeight="1">
      <c r="A142" s="26"/>
      <c r="B142" s="138"/>
      <c r="C142" s="139" t="s">
        <v>186</v>
      </c>
      <c r="D142" s="139" t="s">
        <v>125</v>
      </c>
      <c r="E142" s="140" t="s">
        <v>292</v>
      </c>
      <c r="F142" s="141" t="s">
        <v>293</v>
      </c>
      <c r="G142" s="142" t="s">
        <v>189</v>
      </c>
      <c r="H142" s="143">
        <v>46.64</v>
      </c>
      <c r="I142" s="144">
        <v>0</v>
      </c>
      <c r="J142" s="144">
        <f t="shared" si="10"/>
        <v>0</v>
      </c>
      <c r="K142" s="145"/>
      <c r="L142" s="27"/>
      <c r="M142" s="146" t="s">
        <v>1</v>
      </c>
      <c r="N142" s="147" t="s">
        <v>35</v>
      </c>
      <c r="O142" s="148">
        <v>9.4030000000000002E-2</v>
      </c>
      <c r="P142" s="148">
        <f t="shared" si="11"/>
        <v>4.3855592000000003</v>
      </c>
      <c r="Q142" s="148">
        <v>6.9999999999999994E-5</v>
      </c>
      <c r="R142" s="148">
        <f t="shared" si="12"/>
        <v>3.2647999999999996E-3</v>
      </c>
      <c r="S142" s="148">
        <v>0</v>
      </c>
      <c r="T142" s="149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84</v>
      </c>
      <c r="AT142" s="150" t="s">
        <v>125</v>
      </c>
      <c r="AU142" s="150" t="s">
        <v>78</v>
      </c>
      <c r="AY142" s="14" t="s">
        <v>122</v>
      </c>
      <c r="BE142" s="151">
        <f t="shared" si="14"/>
        <v>0</v>
      </c>
      <c r="BF142" s="151">
        <f t="shared" si="15"/>
        <v>0</v>
      </c>
      <c r="BG142" s="151">
        <f t="shared" si="16"/>
        <v>0</v>
      </c>
      <c r="BH142" s="151">
        <f t="shared" si="17"/>
        <v>0</v>
      </c>
      <c r="BI142" s="151">
        <f t="shared" si="18"/>
        <v>0</v>
      </c>
      <c r="BJ142" s="14" t="s">
        <v>78</v>
      </c>
      <c r="BK142" s="151">
        <f t="shared" si="19"/>
        <v>0</v>
      </c>
      <c r="BL142" s="14" t="s">
        <v>84</v>
      </c>
      <c r="BM142" s="150" t="s">
        <v>294</v>
      </c>
    </row>
    <row r="143" spans="1:65" s="2" customFormat="1" ht="14.45" customHeight="1">
      <c r="A143" s="26"/>
      <c r="B143" s="138"/>
      <c r="C143" s="139" t="s">
        <v>191</v>
      </c>
      <c r="D143" s="139" t="s">
        <v>125</v>
      </c>
      <c r="E143" s="140" t="s">
        <v>295</v>
      </c>
      <c r="F143" s="141" t="s">
        <v>296</v>
      </c>
      <c r="G143" s="142" t="s">
        <v>189</v>
      </c>
      <c r="H143" s="143">
        <v>4.5999999999999996</v>
      </c>
      <c r="I143" s="144">
        <v>0</v>
      </c>
      <c r="J143" s="144">
        <f t="shared" si="10"/>
        <v>0</v>
      </c>
      <c r="K143" s="145"/>
      <c r="L143" s="27"/>
      <c r="M143" s="146" t="s">
        <v>1</v>
      </c>
      <c r="N143" s="147" t="s">
        <v>35</v>
      </c>
      <c r="O143" s="148">
        <v>9.4E-2</v>
      </c>
      <c r="P143" s="148">
        <f t="shared" si="11"/>
        <v>0.43239999999999995</v>
      </c>
      <c r="Q143" s="148">
        <v>1.6000000000000001E-4</v>
      </c>
      <c r="R143" s="148">
        <f t="shared" si="12"/>
        <v>7.36E-4</v>
      </c>
      <c r="S143" s="148">
        <v>0</v>
      </c>
      <c r="T143" s="149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84</v>
      </c>
      <c r="AT143" s="150" t="s">
        <v>125</v>
      </c>
      <c r="AU143" s="150" t="s">
        <v>78</v>
      </c>
      <c r="AY143" s="14" t="s">
        <v>122</v>
      </c>
      <c r="BE143" s="151">
        <f t="shared" si="14"/>
        <v>0</v>
      </c>
      <c r="BF143" s="151">
        <f t="shared" si="15"/>
        <v>0</v>
      </c>
      <c r="BG143" s="151">
        <f t="shared" si="16"/>
        <v>0</v>
      </c>
      <c r="BH143" s="151">
        <f t="shared" si="17"/>
        <v>0</v>
      </c>
      <c r="BI143" s="151">
        <f t="shared" si="18"/>
        <v>0</v>
      </c>
      <c r="BJ143" s="14" t="s">
        <v>78</v>
      </c>
      <c r="BK143" s="151">
        <f t="shared" si="19"/>
        <v>0</v>
      </c>
      <c r="BL143" s="14" t="s">
        <v>84</v>
      </c>
      <c r="BM143" s="150" t="s">
        <v>297</v>
      </c>
    </row>
    <row r="144" spans="1:65" s="2" customFormat="1" ht="37.9" customHeight="1">
      <c r="A144" s="26"/>
      <c r="B144" s="138"/>
      <c r="C144" s="139" t="s">
        <v>195</v>
      </c>
      <c r="D144" s="139" t="s">
        <v>125</v>
      </c>
      <c r="E144" s="140" t="s">
        <v>298</v>
      </c>
      <c r="F144" s="141" t="s">
        <v>299</v>
      </c>
      <c r="G144" s="142" t="s">
        <v>145</v>
      </c>
      <c r="H144" s="143">
        <v>34.99</v>
      </c>
      <c r="I144" s="144">
        <v>0</v>
      </c>
      <c r="J144" s="144">
        <f t="shared" si="10"/>
        <v>0</v>
      </c>
      <c r="K144" s="145"/>
      <c r="L144" s="27"/>
      <c r="M144" s="146" t="s">
        <v>1</v>
      </c>
      <c r="N144" s="147" t="s">
        <v>35</v>
      </c>
      <c r="O144" s="148">
        <v>9.7619999999999998E-2</v>
      </c>
      <c r="P144" s="148">
        <f t="shared" si="11"/>
        <v>3.4157238000000003</v>
      </c>
      <c r="Q144" s="148">
        <v>0</v>
      </c>
      <c r="R144" s="148">
        <f t="shared" si="12"/>
        <v>0</v>
      </c>
      <c r="S144" s="148">
        <v>2.3E-2</v>
      </c>
      <c r="T144" s="149">
        <f t="shared" si="13"/>
        <v>0.80476999999999999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84</v>
      </c>
      <c r="AT144" s="150" t="s">
        <v>125</v>
      </c>
      <c r="AU144" s="150" t="s">
        <v>78</v>
      </c>
      <c r="AY144" s="14" t="s">
        <v>122</v>
      </c>
      <c r="BE144" s="151">
        <f t="shared" si="14"/>
        <v>0</v>
      </c>
      <c r="BF144" s="151">
        <f t="shared" si="15"/>
        <v>0</v>
      </c>
      <c r="BG144" s="151">
        <f t="shared" si="16"/>
        <v>0</v>
      </c>
      <c r="BH144" s="151">
        <f t="shared" si="17"/>
        <v>0</v>
      </c>
      <c r="BI144" s="151">
        <f t="shared" si="18"/>
        <v>0</v>
      </c>
      <c r="BJ144" s="14" t="s">
        <v>78</v>
      </c>
      <c r="BK144" s="151">
        <f t="shared" si="19"/>
        <v>0</v>
      </c>
      <c r="BL144" s="14" t="s">
        <v>84</v>
      </c>
      <c r="BM144" s="150" t="s">
        <v>300</v>
      </c>
    </row>
    <row r="145" spans="1:65" s="2" customFormat="1" ht="24.2" customHeight="1">
      <c r="A145" s="26"/>
      <c r="B145" s="138"/>
      <c r="C145" s="139" t="s">
        <v>201</v>
      </c>
      <c r="D145" s="139" t="s">
        <v>125</v>
      </c>
      <c r="E145" s="140" t="s">
        <v>301</v>
      </c>
      <c r="F145" s="141" t="s">
        <v>302</v>
      </c>
      <c r="G145" s="142" t="s">
        <v>145</v>
      </c>
      <c r="H145" s="143">
        <v>16.2</v>
      </c>
      <c r="I145" s="144">
        <v>0</v>
      </c>
      <c r="J145" s="144">
        <f t="shared" si="10"/>
        <v>0</v>
      </c>
      <c r="K145" s="145"/>
      <c r="L145" s="27"/>
      <c r="M145" s="146" t="s">
        <v>1</v>
      </c>
      <c r="N145" s="147" t="s">
        <v>35</v>
      </c>
      <c r="O145" s="148">
        <v>0.36899999999999999</v>
      </c>
      <c r="P145" s="148">
        <f t="shared" si="11"/>
        <v>5.9777999999999993</v>
      </c>
      <c r="Q145" s="148">
        <v>0</v>
      </c>
      <c r="R145" s="148">
        <f t="shared" si="12"/>
        <v>0</v>
      </c>
      <c r="S145" s="148">
        <v>8.8999999999999996E-2</v>
      </c>
      <c r="T145" s="149">
        <f t="shared" si="13"/>
        <v>1.4418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84</v>
      </c>
      <c r="AT145" s="150" t="s">
        <v>125</v>
      </c>
      <c r="AU145" s="150" t="s">
        <v>78</v>
      </c>
      <c r="AY145" s="14" t="s">
        <v>122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4" t="s">
        <v>78</v>
      </c>
      <c r="BK145" s="151">
        <f t="shared" si="19"/>
        <v>0</v>
      </c>
      <c r="BL145" s="14" t="s">
        <v>84</v>
      </c>
      <c r="BM145" s="150" t="s">
        <v>303</v>
      </c>
    </row>
    <row r="146" spans="1:65" s="2" customFormat="1" ht="14.45" customHeight="1">
      <c r="A146" s="26"/>
      <c r="B146" s="138"/>
      <c r="C146" s="139" t="s">
        <v>205</v>
      </c>
      <c r="D146" s="139" t="s">
        <v>125</v>
      </c>
      <c r="E146" s="140" t="s">
        <v>130</v>
      </c>
      <c r="F146" s="141" t="s">
        <v>131</v>
      </c>
      <c r="G146" s="142" t="s">
        <v>128</v>
      </c>
      <c r="H146" s="143">
        <v>0.81</v>
      </c>
      <c r="I146" s="144">
        <v>0</v>
      </c>
      <c r="J146" s="144">
        <f t="shared" si="10"/>
        <v>0</v>
      </c>
      <c r="K146" s="145"/>
      <c r="L146" s="27"/>
      <c r="M146" s="146" t="s">
        <v>1</v>
      </c>
      <c r="N146" s="147" t="s">
        <v>35</v>
      </c>
      <c r="O146" s="148">
        <v>0.59799999999999998</v>
      </c>
      <c r="P146" s="148">
        <f t="shared" si="11"/>
        <v>0.48438000000000003</v>
      </c>
      <c r="Q146" s="148">
        <v>0</v>
      </c>
      <c r="R146" s="148">
        <f t="shared" si="12"/>
        <v>0</v>
      </c>
      <c r="S146" s="148">
        <v>0</v>
      </c>
      <c r="T146" s="149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84</v>
      </c>
      <c r="AT146" s="150" t="s">
        <v>125</v>
      </c>
      <c r="AU146" s="150" t="s">
        <v>78</v>
      </c>
      <c r="AY146" s="14" t="s">
        <v>122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78</v>
      </c>
      <c r="BK146" s="151">
        <f t="shared" si="19"/>
        <v>0</v>
      </c>
      <c r="BL146" s="14" t="s">
        <v>84</v>
      </c>
      <c r="BM146" s="150" t="s">
        <v>304</v>
      </c>
    </row>
    <row r="147" spans="1:65" s="2" customFormat="1" ht="24.2" customHeight="1">
      <c r="A147" s="26"/>
      <c r="B147" s="138"/>
      <c r="C147" s="139" t="s">
        <v>7</v>
      </c>
      <c r="D147" s="139" t="s">
        <v>125</v>
      </c>
      <c r="E147" s="140" t="s">
        <v>133</v>
      </c>
      <c r="F147" s="141" t="s">
        <v>134</v>
      </c>
      <c r="G147" s="142" t="s">
        <v>128</v>
      </c>
      <c r="H147" s="143">
        <v>3.24</v>
      </c>
      <c r="I147" s="144">
        <v>0</v>
      </c>
      <c r="J147" s="144">
        <f t="shared" si="10"/>
        <v>0</v>
      </c>
      <c r="K147" s="145"/>
      <c r="L147" s="27"/>
      <c r="M147" s="146" t="s">
        <v>1</v>
      </c>
      <c r="N147" s="147" t="s">
        <v>35</v>
      </c>
      <c r="O147" s="148">
        <v>7.0000000000000001E-3</v>
      </c>
      <c r="P147" s="148">
        <f t="shared" si="11"/>
        <v>2.2680000000000002E-2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84</v>
      </c>
      <c r="AT147" s="150" t="s">
        <v>125</v>
      </c>
      <c r="AU147" s="150" t="s">
        <v>78</v>
      </c>
      <c r="AY147" s="14" t="s">
        <v>122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78</v>
      </c>
      <c r="BK147" s="151">
        <f t="shared" si="19"/>
        <v>0</v>
      </c>
      <c r="BL147" s="14" t="s">
        <v>84</v>
      </c>
      <c r="BM147" s="150" t="s">
        <v>305</v>
      </c>
    </row>
    <row r="148" spans="1:65" s="2" customFormat="1" ht="24.2" customHeight="1">
      <c r="A148" s="26"/>
      <c r="B148" s="138"/>
      <c r="C148" s="139" t="s">
        <v>212</v>
      </c>
      <c r="D148" s="139" t="s">
        <v>125</v>
      </c>
      <c r="E148" s="140" t="s">
        <v>306</v>
      </c>
      <c r="F148" s="141" t="s">
        <v>307</v>
      </c>
      <c r="G148" s="142" t="s">
        <v>128</v>
      </c>
      <c r="H148" s="143">
        <v>0.81</v>
      </c>
      <c r="I148" s="144">
        <v>0</v>
      </c>
      <c r="J148" s="144">
        <f t="shared" si="10"/>
        <v>0</v>
      </c>
      <c r="K148" s="145"/>
      <c r="L148" s="27"/>
      <c r="M148" s="146" t="s">
        <v>1</v>
      </c>
      <c r="N148" s="147" t="s">
        <v>35</v>
      </c>
      <c r="O148" s="148">
        <v>0.89</v>
      </c>
      <c r="P148" s="148">
        <f t="shared" si="11"/>
        <v>0.7209000000000001</v>
      </c>
      <c r="Q148" s="148">
        <v>0</v>
      </c>
      <c r="R148" s="148">
        <f t="shared" si="12"/>
        <v>0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84</v>
      </c>
      <c r="AT148" s="150" t="s">
        <v>125</v>
      </c>
      <c r="AU148" s="150" t="s">
        <v>78</v>
      </c>
      <c r="AY148" s="14" t="s">
        <v>122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78</v>
      </c>
      <c r="BK148" s="151">
        <f t="shared" si="19"/>
        <v>0</v>
      </c>
      <c r="BL148" s="14" t="s">
        <v>84</v>
      </c>
      <c r="BM148" s="150" t="s">
        <v>308</v>
      </c>
    </row>
    <row r="149" spans="1:65" s="2" customFormat="1" ht="24.2" customHeight="1">
      <c r="A149" s="26"/>
      <c r="B149" s="138"/>
      <c r="C149" s="139" t="s">
        <v>216</v>
      </c>
      <c r="D149" s="139" t="s">
        <v>125</v>
      </c>
      <c r="E149" s="140" t="s">
        <v>309</v>
      </c>
      <c r="F149" s="141" t="s">
        <v>310</v>
      </c>
      <c r="G149" s="142" t="s">
        <v>128</v>
      </c>
      <c r="H149" s="143">
        <v>4.05</v>
      </c>
      <c r="I149" s="144">
        <v>0</v>
      </c>
      <c r="J149" s="144">
        <f t="shared" si="10"/>
        <v>0</v>
      </c>
      <c r="K149" s="145"/>
      <c r="L149" s="27"/>
      <c r="M149" s="146" t="s">
        <v>1</v>
      </c>
      <c r="N149" s="147" t="s">
        <v>35</v>
      </c>
      <c r="O149" s="148">
        <v>0.1</v>
      </c>
      <c r="P149" s="148">
        <f t="shared" si="11"/>
        <v>0.40500000000000003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84</v>
      </c>
      <c r="AT149" s="150" t="s">
        <v>125</v>
      </c>
      <c r="AU149" s="150" t="s">
        <v>78</v>
      </c>
      <c r="AY149" s="14" t="s">
        <v>122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78</v>
      </c>
      <c r="BK149" s="151">
        <f t="shared" si="19"/>
        <v>0</v>
      </c>
      <c r="BL149" s="14" t="s">
        <v>84</v>
      </c>
      <c r="BM149" s="150" t="s">
        <v>311</v>
      </c>
    </row>
    <row r="150" spans="1:65" s="2" customFormat="1" ht="24.2" customHeight="1">
      <c r="A150" s="26"/>
      <c r="B150" s="138"/>
      <c r="C150" s="139" t="s">
        <v>220</v>
      </c>
      <c r="D150" s="139" t="s">
        <v>125</v>
      </c>
      <c r="E150" s="140" t="s">
        <v>312</v>
      </c>
      <c r="F150" s="141" t="s">
        <v>313</v>
      </c>
      <c r="G150" s="142" t="s">
        <v>128</v>
      </c>
      <c r="H150" s="143">
        <v>0.81</v>
      </c>
      <c r="I150" s="144">
        <v>0</v>
      </c>
      <c r="J150" s="144">
        <f t="shared" si="10"/>
        <v>0</v>
      </c>
      <c r="K150" s="145"/>
      <c r="L150" s="27"/>
      <c r="M150" s="146" t="s">
        <v>1</v>
      </c>
      <c r="N150" s="147" t="s">
        <v>35</v>
      </c>
      <c r="O150" s="148">
        <v>0</v>
      </c>
      <c r="P150" s="148">
        <f t="shared" si="11"/>
        <v>0</v>
      </c>
      <c r="Q150" s="148">
        <v>0</v>
      </c>
      <c r="R150" s="148">
        <f t="shared" si="12"/>
        <v>0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84</v>
      </c>
      <c r="AT150" s="150" t="s">
        <v>125</v>
      </c>
      <c r="AU150" s="150" t="s">
        <v>78</v>
      </c>
      <c r="AY150" s="14" t="s">
        <v>122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78</v>
      </c>
      <c r="BK150" s="151">
        <f t="shared" si="19"/>
        <v>0</v>
      </c>
      <c r="BL150" s="14" t="s">
        <v>84</v>
      </c>
      <c r="BM150" s="150" t="s">
        <v>314</v>
      </c>
    </row>
    <row r="151" spans="1:65" s="12" customFormat="1" ht="22.9" customHeight="1">
      <c r="B151" s="126"/>
      <c r="D151" s="127" t="s">
        <v>68</v>
      </c>
      <c r="E151" s="136" t="s">
        <v>315</v>
      </c>
      <c r="F151" s="136" t="s">
        <v>316</v>
      </c>
      <c r="J151" s="137">
        <f>BK151</f>
        <v>0</v>
      </c>
      <c r="L151" s="126"/>
      <c r="M151" s="130"/>
      <c r="N151" s="131"/>
      <c r="O151" s="131"/>
      <c r="P151" s="132">
        <f>P152</f>
        <v>2.6042000000000001</v>
      </c>
      <c r="Q151" s="131"/>
      <c r="R151" s="132">
        <f>R152</f>
        <v>0</v>
      </c>
      <c r="S151" s="131"/>
      <c r="T151" s="133">
        <f>T152</f>
        <v>0</v>
      </c>
      <c r="AR151" s="127" t="s">
        <v>74</v>
      </c>
      <c r="AT151" s="134" t="s">
        <v>68</v>
      </c>
      <c r="AU151" s="134" t="s">
        <v>74</v>
      </c>
      <c r="AY151" s="127" t="s">
        <v>122</v>
      </c>
      <c r="BK151" s="135">
        <f>BK152</f>
        <v>0</v>
      </c>
    </row>
    <row r="152" spans="1:65" s="2" customFormat="1" ht="24.2" customHeight="1">
      <c r="A152" s="26"/>
      <c r="B152" s="138"/>
      <c r="C152" s="139" t="s">
        <v>226</v>
      </c>
      <c r="D152" s="139" t="s">
        <v>125</v>
      </c>
      <c r="E152" s="140" t="s">
        <v>317</v>
      </c>
      <c r="F152" s="141" t="s">
        <v>318</v>
      </c>
      <c r="G152" s="142" t="s">
        <v>128</v>
      </c>
      <c r="H152" s="143">
        <v>2.9</v>
      </c>
      <c r="I152" s="144">
        <v>0</v>
      </c>
      <c r="J152" s="144">
        <f>ROUND(I152*H152,2)</f>
        <v>0</v>
      </c>
      <c r="K152" s="145"/>
      <c r="L152" s="27"/>
      <c r="M152" s="146" t="s">
        <v>1</v>
      </c>
      <c r="N152" s="147" t="s">
        <v>35</v>
      </c>
      <c r="O152" s="148">
        <v>0.89800000000000002</v>
      </c>
      <c r="P152" s="148">
        <f>O152*H152</f>
        <v>2.6042000000000001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84</v>
      </c>
      <c r="AT152" s="150" t="s">
        <v>125</v>
      </c>
      <c r="AU152" s="150" t="s">
        <v>78</v>
      </c>
      <c r="AY152" s="14" t="s">
        <v>122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4" t="s">
        <v>78</v>
      </c>
      <c r="BK152" s="151">
        <f>ROUND(I152*H152,2)</f>
        <v>0</v>
      </c>
      <c r="BL152" s="14" t="s">
        <v>84</v>
      </c>
      <c r="BM152" s="150" t="s">
        <v>319</v>
      </c>
    </row>
    <row r="153" spans="1:65" s="12" customFormat="1" ht="25.9" customHeight="1">
      <c r="B153" s="126"/>
      <c r="D153" s="127" t="s">
        <v>68</v>
      </c>
      <c r="E153" s="128" t="s">
        <v>139</v>
      </c>
      <c r="F153" s="128" t="s">
        <v>320</v>
      </c>
      <c r="J153" s="129">
        <f>BK153</f>
        <v>0</v>
      </c>
      <c r="L153" s="126"/>
      <c r="M153" s="130"/>
      <c r="N153" s="131"/>
      <c r="O153" s="131"/>
      <c r="P153" s="132">
        <f>P154</f>
        <v>2.9930679999999996</v>
      </c>
      <c r="Q153" s="131"/>
      <c r="R153" s="132">
        <f>R154</f>
        <v>1.3431999999999998E-2</v>
      </c>
      <c r="S153" s="131"/>
      <c r="T153" s="133">
        <f>T154</f>
        <v>6.2100000000000002E-3</v>
      </c>
      <c r="AR153" s="127" t="s">
        <v>78</v>
      </c>
      <c r="AT153" s="134" t="s">
        <v>68</v>
      </c>
      <c r="AU153" s="134" t="s">
        <v>69</v>
      </c>
      <c r="AY153" s="127" t="s">
        <v>122</v>
      </c>
      <c r="BK153" s="135">
        <f>BK154</f>
        <v>0</v>
      </c>
    </row>
    <row r="154" spans="1:65" s="12" customFormat="1" ht="22.9" customHeight="1">
      <c r="B154" s="126"/>
      <c r="D154" s="127" t="s">
        <v>68</v>
      </c>
      <c r="E154" s="136" t="s">
        <v>180</v>
      </c>
      <c r="F154" s="136" t="s">
        <v>321</v>
      </c>
      <c r="J154" s="137">
        <f>BK154</f>
        <v>0</v>
      </c>
      <c r="L154" s="126"/>
      <c r="M154" s="130"/>
      <c r="N154" s="131"/>
      <c r="O154" s="131"/>
      <c r="P154" s="132">
        <f>SUM(P155:P157)</f>
        <v>2.9930679999999996</v>
      </c>
      <c r="Q154" s="131"/>
      <c r="R154" s="132">
        <f>SUM(R155:R157)</f>
        <v>1.3431999999999998E-2</v>
      </c>
      <c r="S154" s="131"/>
      <c r="T154" s="133">
        <f>SUM(T155:T157)</f>
        <v>6.2100000000000002E-3</v>
      </c>
      <c r="AR154" s="127" t="s">
        <v>78</v>
      </c>
      <c r="AT154" s="134" t="s">
        <v>68</v>
      </c>
      <c r="AU154" s="134" t="s">
        <v>74</v>
      </c>
      <c r="AY154" s="127" t="s">
        <v>122</v>
      </c>
      <c r="BK154" s="135">
        <f>SUM(BK155:BK157)</f>
        <v>0</v>
      </c>
    </row>
    <row r="155" spans="1:65" s="2" customFormat="1" ht="24.2" customHeight="1">
      <c r="A155" s="26"/>
      <c r="B155" s="138"/>
      <c r="C155" s="139" t="s">
        <v>230</v>
      </c>
      <c r="D155" s="139" t="s">
        <v>125</v>
      </c>
      <c r="E155" s="140" t="s">
        <v>322</v>
      </c>
      <c r="F155" s="141" t="s">
        <v>323</v>
      </c>
      <c r="G155" s="142" t="s">
        <v>189</v>
      </c>
      <c r="H155" s="143">
        <v>4.5999999999999996</v>
      </c>
      <c r="I155" s="144">
        <v>0</v>
      </c>
      <c r="J155" s="144">
        <f>ROUND(I155*H155,2)</f>
        <v>0</v>
      </c>
      <c r="K155" s="145"/>
      <c r="L155" s="27"/>
      <c r="M155" s="146" t="s">
        <v>1</v>
      </c>
      <c r="N155" s="147" t="s">
        <v>35</v>
      </c>
      <c r="O155" s="148">
        <v>0.56398000000000004</v>
      </c>
      <c r="P155" s="148">
        <f>O155*H155</f>
        <v>2.5943079999999998</v>
      </c>
      <c r="Q155" s="148">
        <v>2.9199999999999999E-3</v>
      </c>
      <c r="R155" s="148">
        <f>Q155*H155</f>
        <v>1.3431999999999998E-2</v>
      </c>
      <c r="S155" s="148">
        <v>0</v>
      </c>
      <c r="T155" s="149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191</v>
      </c>
      <c r="AT155" s="150" t="s">
        <v>125</v>
      </c>
      <c r="AU155" s="150" t="s">
        <v>78</v>
      </c>
      <c r="AY155" s="14" t="s">
        <v>122</v>
      </c>
      <c r="BE155" s="151">
        <f>IF(N155="základná",J155,0)</f>
        <v>0</v>
      </c>
      <c r="BF155" s="151">
        <f>IF(N155="znížená",J155,0)</f>
        <v>0</v>
      </c>
      <c r="BG155" s="151">
        <f>IF(N155="zákl. prenesená",J155,0)</f>
        <v>0</v>
      </c>
      <c r="BH155" s="151">
        <f>IF(N155="zníž. prenesená",J155,0)</f>
        <v>0</v>
      </c>
      <c r="BI155" s="151">
        <f>IF(N155="nulová",J155,0)</f>
        <v>0</v>
      </c>
      <c r="BJ155" s="14" t="s">
        <v>78</v>
      </c>
      <c r="BK155" s="151">
        <f>ROUND(I155*H155,2)</f>
        <v>0</v>
      </c>
      <c r="BL155" s="14" t="s">
        <v>191</v>
      </c>
      <c r="BM155" s="150" t="s">
        <v>324</v>
      </c>
    </row>
    <row r="156" spans="1:65" s="2" customFormat="1" ht="24.2" customHeight="1">
      <c r="A156" s="26"/>
      <c r="B156" s="138"/>
      <c r="C156" s="139" t="s">
        <v>234</v>
      </c>
      <c r="D156" s="139" t="s">
        <v>125</v>
      </c>
      <c r="E156" s="140" t="s">
        <v>325</v>
      </c>
      <c r="F156" s="141" t="s">
        <v>326</v>
      </c>
      <c r="G156" s="142" t="s">
        <v>189</v>
      </c>
      <c r="H156" s="143">
        <v>4.5999999999999996</v>
      </c>
      <c r="I156" s="144">
        <v>0</v>
      </c>
      <c r="J156" s="144">
        <f>ROUND(I156*H156,2)</f>
        <v>0</v>
      </c>
      <c r="K156" s="145"/>
      <c r="L156" s="27"/>
      <c r="M156" s="146" t="s">
        <v>1</v>
      </c>
      <c r="N156" s="147" t="s">
        <v>35</v>
      </c>
      <c r="O156" s="148">
        <v>7.4999999999999997E-2</v>
      </c>
      <c r="P156" s="148">
        <f>O156*H156</f>
        <v>0.34499999999999997</v>
      </c>
      <c r="Q156" s="148">
        <v>0</v>
      </c>
      <c r="R156" s="148">
        <f>Q156*H156</f>
        <v>0</v>
      </c>
      <c r="S156" s="148">
        <v>1.3500000000000001E-3</v>
      </c>
      <c r="T156" s="149">
        <f>S156*H156</f>
        <v>6.2100000000000002E-3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191</v>
      </c>
      <c r="AT156" s="150" t="s">
        <v>125</v>
      </c>
      <c r="AU156" s="150" t="s">
        <v>78</v>
      </c>
      <c r="AY156" s="14" t="s">
        <v>122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4" t="s">
        <v>78</v>
      </c>
      <c r="BK156" s="151">
        <f>ROUND(I156*H156,2)</f>
        <v>0</v>
      </c>
      <c r="BL156" s="14" t="s">
        <v>191</v>
      </c>
      <c r="BM156" s="150" t="s">
        <v>327</v>
      </c>
    </row>
    <row r="157" spans="1:65" s="2" customFormat="1" ht="24.2" customHeight="1">
      <c r="A157" s="26"/>
      <c r="B157" s="138"/>
      <c r="C157" s="139" t="s">
        <v>328</v>
      </c>
      <c r="D157" s="139" t="s">
        <v>125</v>
      </c>
      <c r="E157" s="140" t="s">
        <v>329</v>
      </c>
      <c r="F157" s="141" t="s">
        <v>330</v>
      </c>
      <c r="G157" s="142" t="s">
        <v>128</v>
      </c>
      <c r="H157" s="143">
        <v>1.2E-2</v>
      </c>
      <c r="I157" s="144">
        <v>0</v>
      </c>
      <c r="J157" s="144">
        <f>ROUND(I157*H157,2)</f>
        <v>0</v>
      </c>
      <c r="K157" s="145"/>
      <c r="L157" s="27"/>
      <c r="M157" s="162" t="s">
        <v>1</v>
      </c>
      <c r="N157" s="163" t="s">
        <v>35</v>
      </c>
      <c r="O157" s="164">
        <v>4.4800000000000004</v>
      </c>
      <c r="P157" s="164">
        <f>O157*H157</f>
        <v>5.3760000000000009E-2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191</v>
      </c>
      <c r="AT157" s="150" t="s">
        <v>125</v>
      </c>
      <c r="AU157" s="150" t="s">
        <v>78</v>
      </c>
      <c r="AY157" s="14" t="s">
        <v>122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4" t="s">
        <v>78</v>
      </c>
      <c r="BK157" s="151">
        <f>ROUND(I157*H157,2)</f>
        <v>0</v>
      </c>
      <c r="BL157" s="14" t="s">
        <v>191</v>
      </c>
      <c r="BM157" s="150" t="s">
        <v>331</v>
      </c>
    </row>
    <row r="158" spans="1:65" s="2" customFormat="1" ht="6.95" customHeight="1">
      <c r="A158" s="26"/>
      <c r="B158" s="41"/>
      <c r="C158" s="42"/>
      <c r="D158" s="42"/>
      <c r="E158" s="42"/>
      <c r="F158" s="42"/>
      <c r="G158" s="42"/>
      <c r="H158" s="42"/>
      <c r="I158" s="42"/>
      <c r="J158" s="42"/>
      <c r="K158" s="42"/>
      <c r="L158" s="27"/>
      <c r="M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</sheetData>
  <autoFilter ref="C122:K15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3"/>
  <sheetViews>
    <sheetView showGridLines="0" topLeftCell="A109" workbookViewId="0">
      <selection activeCell="J12" sqref="J1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7"/>
    </row>
    <row r="2" spans="1:46" s="1" customFormat="1" ht="36.950000000000003" customHeight="1">
      <c r="L2" s="199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93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0" t="str">
        <f>'Rekapitulácia stavby'!K6</f>
        <v>Obnova domu smútku a revitalizácia okolia cintorína Králiky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6" t="s">
        <v>332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18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8" t="s">
        <v>1</v>
      </c>
      <c r="F27" s="188"/>
      <c r="G27" s="188"/>
      <c r="H27" s="18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ROUND(J118,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ROUND((SUM(BE118:BE132)),  2)</f>
        <v>0</v>
      </c>
      <c r="G33" s="26"/>
      <c r="H33" s="26"/>
      <c r="I33" s="95">
        <v>0.2</v>
      </c>
      <c r="J33" s="94">
        <f>ROUND(((SUM(BE118:BE132))*I33),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ROUND((SUM(BF118:BF132)),  2)</f>
        <v>0</v>
      </c>
      <c r="G34" s="26"/>
      <c r="H34" s="26"/>
      <c r="I34" s="95">
        <v>0.2</v>
      </c>
      <c r="J34" s="94">
        <f>ROUND(((SUM(BF118:BF132))*I34),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ROUND((SUM(BG118:BG132)),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ROUND((SUM(BH118:BH132)),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ROUND((SUM(BI118:BI132)),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Obnova domu smútku a revitalizácia okolia cintorína Králiky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6" t="str">
        <f>E9</f>
        <v>3 - Sanačné omietky Interiér + exteriér + maľovanie interiéru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Obec Králiky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>Obec Králiky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J118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1:31" s="9" customFormat="1" ht="24.95" customHeight="1">
      <c r="B97" s="107"/>
      <c r="D97" s="108" t="s">
        <v>101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1:31" s="10" customFormat="1" ht="19.899999999999999" customHeight="1">
      <c r="B98" s="111"/>
      <c r="D98" s="112" t="s">
        <v>102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108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00" t="str">
        <f>E7</f>
        <v>Obnova domu smútku a revitalizácia okolia cintorína Králiky</v>
      </c>
      <c r="F108" s="201"/>
      <c r="G108" s="201"/>
      <c r="H108" s="201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94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66" t="str">
        <f>E9</f>
        <v>3 - Sanačné omietky Interiér + exteriér + maľovanie interiéru</v>
      </c>
      <c r="F110" s="202"/>
      <c r="G110" s="202"/>
      <c r="H110" s="202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Obec Králiky</v>
      </c>
      <c r="G112" s="26"/>
      <c r="H112" s="26"/>
      <c r="I112" s="23" t="s">
        <v>19</v>
      </c>
      <c r="J112" s="49" t="str">
        <f>IF(J12="","",J12)</f>
        <v/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20</v>
      </c>
      <c r="D114" s="26"/>
      <c r="E114" s="26"/>
      <c r="F114" s="21" t="str">
        <f>E15</f>
        <v>Obec Králiky</v>
      </c>
      <c r="G114" s="26"/>
      <c r="H114" s="26"/>
      <c r="I114" s="23" t="s">
        <v>25</v>
      </c>
      <c r="J114" s="24" t="str">
        <f>E21</f>
        <v xml:space="preserve"> 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23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27</v>
      </c>
      <c r="J115" s="24" t="str">
        <f>E24</f>
        <v xml:space="preserve"> 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5"/>
      <c r="B117" s="116"/>
      <c r="C117" s="117" t="s">
        <v>109</v>
      </c>
      <c r="D117" s="118" t="s">
        <v>54</v>
      </c>
      <c r="E117" s="118" t="s">
        <v>50</v>
      </c>
      <c r="F117" s="118" t="s">
        <v>51</v>
      </c>
      <c r="G117" s="118" t="s">
        <v>110</v>
      </c>
      <c r="H117" s="118" t="s">
        <v>111</v>
      </c>
      <c r="I117" s="118" t="s">
        <v>112</v>
      </c>
      <c r="J117" s="119" t="s">
        <v>98</v>
      </c>
      <c r="K117" s="120" t="s">
        <v>113</v>
      </c>
      <c r="L117" s="121"/>
      <c r="M117" s="56" t="s">
        <v>1</v>
      </c>
      <c r="N117" s="57" t="s">
        <v>33</v>
      </c>
      <c r="O117" s="57" t="s">
        <v>114</v>
      </c>
      <c r="P117" s="57" t="s">
        <v>115</v>
      </c>
      <c r="Q117" s="57" t="s">
        <v>116</v>
      </c>
      <c r="R117" s="57" t="s">
        <v>117</v>
      </c>
      <c r="S117" s="57" t="s">
        <v>118</v>
      </c>
      <c r="T117" s="58" t="s">
        <v>119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5" s="2" customFormat="1" ht="22.9" customHeight="1">
      <c r="A118" s="26"/>
      <c r="B118" s="27"/>
      <c r="C118" s="63" t="s">
        <v>99</v>
      </c>
      <c r="D118" s="26"/>
      <c r="E118" s="26"/>
      <c r="F118" s="26"/>
      <c r="G118" s="26"/>
      <c r="H118" s="26"/>
      <c r="I118" s="26"/>
      <c r="J118" s="122">
        <f>BK118</f>
        <v>0</v>
      </c>
      <c r="K118" s="26"/>
      <c r="L118" s="27"/>
      <c r="M118" s="59"/>
      <c r="N118" s="50"/>
      <c r="O118" s="60"/>
      <c r="P118" s="123">
        <f>P119</f>
        <v>62.146558200000008</v>
      </c>
      <c r="Q118" s="60"/>
      <c r="R118" s="123">
        <f>R119</f>
        <v>1.9960880000000001</v>
      </c>
      <c r="S118" s="60"/>
      <c r="T118" s="124">
        <f>T119</f>
        <v>0.52780000000000005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68</v>
      </c>
      <c r="AU118" s="14" t="s">
        <v>100</v>
      </c>
      <c r="BK118" s="125">
        <f>BK119</f>
        <v>0</v>
      </c>
    </row>
    <row r="119" spans="1:65" s="12" customFormat="1" ht="25.9" customHeight="1">
      <c r="B119" s="126"/>
      <c r="D119" s="127" t="s">
        <v>68</v>
      </c>
      <c r="E119" s="128" t="s">
        <v>120</v>
      </c>
      <c r="F119" s="128" t="s">
        <v>121</v>
      </c>
      <c r="J119" s="129">
        <f>BK119</f>
        <v>0</v>
      </c>
      <c r="L119" s="126"/>
      <c r="M119" s="130"/>
      <c r="N119" s="131"/>
      <c r="O119" s="131"/>
      <c r="P119" s="132">
        <f>P120</f>
        <v>62.146558200000008</v>
      </c>
      <c r="Q119" s="131"/>
      <c r="R119" s="132">
        <f>R120</f>
        <v>1.9960880000000001</v>
      </c>
      <c r="S119" s="131"/>
      <c r="T119" s="133">
        <f>T120</f>
        <v>0.52780000000000005</v>
      </c>
      <c r="AR119" s="127" t="s">
        <v>74</v>
      </c>
      <c r="AT119" s="134" t="s">
        <v>68</v>
      </c>
      <c r="AU119" s="134" t="s">
        <v>69</v>
      </c>
      <c r="AY119" s="127" t="s">
        <v>122</v>
      </c>
      <c r="BK119" s="135">
        <f>BK120</f>
        <v>0</v>
      </c>
    </row>
    <row r="120" spans="1:65" s="12" customFormat="1" ht="22.9" customHeight="1">
      <c r="B120" s="126"/>
      <c r="D120" s="127" t="s">
        <v>68</v>
      </c>
      <c r="E120" s="136" t="s">
        <v>123</v>
      </c>
      <c r="F120" s="136" t="s">
        <v>124</v>
      </c>
      <c r="J120" s="137">
        <f>BK120</f>
        <v>0</v>
      </c>
      <c r="L120" s="126"/>
      <c r="M120" s="130"/>
      <c r="N120" s="131"/>
      <c r="O120" s="131"/>
      <c r="P120" s="132">
        <f>SUM(P121:P132)</f>
        <v>62.146558200000008</v>
      </c>
      <c r="Q120" s="131"/>
      <c r="R120" s="132">
        <f>SUM(R121:R132)</f>
        <v>1.9960880000000001</v>
      </c>
      <c r="S120" s="131"/>
      <c r="T120" s="133">
        <f>SUM(T121:T132)</f>
        <v>0.52780000000000005</v>
      </c>
      <c r="AR120" s="127" t="s">
        <v>74</v>
      </c>
      <c r="AT120" s="134" t="s">
        <v>68</v>
      </c>
      <c r="AU120" s="134" t="s">
        <v>74</v>
      </c>
      <c r="AY120" s="127" t="s">
        <v>122</v>
      </c>
      <c r="BK120" s="135">
        <f>SUM(BK121:BK132)</f>
        <v>0</v>
      </c>
    </row>
    <row r="121" spans="1:65" s="2" customFormat="1" ht="24.2" customHeight="1">
      <c r="A121" s="26"/>
      <c r="B121" s="138"/>
      <c r="C121" s="139" t="s">
        <v>74</v>
      </c>
      <c r="D121" s="139" t="s">
        <v>125</v>
      </c>
      <c r="E121" s="140" t="s">
        <v>333</v>
      </c>
      <c r="F121" s="141" t="s">
        <v>334</v>
      </c>
      <c r="G121" s="142" t="s">
        <v>145</v>
      </c>
      <c r="H121" s="143">
        <v>80.84</v>
      </c>
      <c r="I121" s="144">
        <v>0</v>
      </c>
      <c r="J121" s="144">
        <f t="shared" ref="J121:J132" si="0">ROUND(I121*H121,2)</f>
        <v>0</v>
      </c>
      <c r="K121" s="145"/>
      <c r="L121" s="27"/>
      <c r="M121" s="146" t="s">
        <v>1</v>
      </c>
      <c r="N121" s="147" t="s">
        <v>35</v>
      </c>
      <c r="O121" s="148">
        <v>0.2253</v>
      </c>
      <c r="P121" s="148">
        <f t="shared" ref="P121:P132" si="1">O121*H121</f>
        <v>18.213252000000001</v>
      </c>
      <c r="Q121" s="148">
        <v>1.119E-2</v>
      </c>
      <c r="R121" s="148">
        <f t="shared" ref="R121:R132" si="2">Q121*H121</f>
        <v>0.90459960000000006</v>
      </c>
      <c r="S121" s="148">
        <v>0</v>
      </c>
      <c r="T121" s="149">
        <f t="shared" ref="T121:T132" si="3"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84</v>
      </c>
      <c r="AT121" s="150" t="s">
        <v>125</v>
      </c>
      <c r="AU121" s="150" t="s">
        <v>78</v>
      </c>
      <c r="AY121" s="14" t="s">
        <v>122</v>
      </c>
      <c r="BE121" s="151">
        <f t="shared" ref="BE121:BE132" si="4">IF(N121="základná",J121,0)</f>
        <v>0</v>
      </c>
      <c r="BF121" s="151">
        <f t="shared" ref="BF121:BF132" si="5">IF(N121="znížená",J121,0)</f>
        <v>0</v>
      </c>
      <c r="BG121" s="151">
        <f t="shared" ref="BG121:BG132" si="6">IF(N121="zákl. prenesená",J121,0)</f>
        <v>0</v>
      </c>
      <c r="BH121" s="151">
        <f t="shared" ref="BH121:BH132" si="7">IF(N121="zníž. prenesená",J121,0)</f>
        <v>0</v>
      </c>
      <c r="BI121" s="151">
        <f t="shared" ref="BI121:BI132" si="8">IF(N121="nulová",J121,0)</f>
        <v>0</v>
      </c>
      <c r="BJ121" s="14" t="s">
        <v>78</v>
      </c>
      <c r="BK121" s="151">
        <f t="shared" ref="BK121:BK132" si="9">ROUND(I121*H121,2)</f>
        <v>0</v>
      </c>
      <c r="BL121" s="14" t="s">
        <v>84</v>
      </c>
      <c r="BM121" s="150" t="s">
        <v>335</v>
      </c>
    </row>
    <row r="122" spans="1:65" s="2" customFormat="1" ht="24.2" customHeight="1">
      <c r="A122" s="26"/>
      <c r="B122" s="138"/>
      <c r="C122" s="139" t="s">
        <v>78</v>
      </c>
      <c r="D122" s="139" t="s">
        <v>125</v>
      </c>
      <c r="E122" s="140" t="s">
        <v>336</v>
      </c>
      <c r="F122" s="141" t="s">
        <v>337</v>
      </c>
      <c r="G122" s="142" t="s">
        <v>145</v>
      </c>
      <c r="H122" s="143">
        <v>118.54</v>
      </c>
      <c r="I122" s="144">
        <v>0</v>
      </c>
      <c r="J122" s="144">
        <f t="shared" si="0"/>
        <v>0</v>
      </c>
      <c r="K122" s="145"/>
      <c r="L122" s="27"/>
      <c r="M122" s="146" t="s">
        <v>1</v>
      </c>
      <c r="N122" s="147" t="s">
        <v>35</v>
      </c>
      <c r="O122" s="148">
        <v>5.203E-2</v>
      </c>
      <c r="P122" s="148">
        <f t="shared" si="1"/>
        <v>6.1676362000000005</v>
      </c>
      <c r="Q122" s="148">
        <v>1.4999999999999999E-4</v>
      </c>
      <c r="R122" s="148">
        <f t="shared" si="2"/>
        <v>1.7780999999999998E-2</v>
      </c>
      <c r="S122" s="148">
        <v>0</v>
      </c>
      <c r="T122" s="149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84</v>
      </c>
      <c r="AT122" s="150" t="s">
        <v>125</v>
      </c>
      <c r="AU122" s="150" t="s">
        <v>78</v>
      </c>
      <c r="AY122" s="14" t="s">
        <v>122</v>
      </c>
      <c r="BE122" s="151">
        <f t="shared" si="4"/>
        <v>0</v>
      </c>
      <c r="BF122" s="151">
        <f t="shared" si="5"/>
        <v>0</v>
      </c>
      <c r="BG122" s="151">
        <f t="shared" si="6"/>
        <v>0</v>
      </c>
      <c r="BH122" s="151">
        <f t="shared" si="7"/>
        <v>0</v>
      </c>
      <c r="BI122" s="151">
        <f t="shared" si="8"/>
        <v>0</v>
      </c>
      <c r="BJ122" s="14" t="s">
        <v>78</v>
      </c>
      <c r="BK122" s="151">
        <f t="shared" si="9"/>
        <v>0</v>
      </c>
      <c r="BL122" s="14" t="s">
        <v>84</v>
      </c>
      <c r="BM122" s="150" t="s">
        <v>338</v>
      </c>
    </row>
    <row r="123" spans="1:65" s="2" customFormat="1" ht="24.2" customHeight="1">
      <c r="A123" s="26"/>
      <c r="B123" s="138"/>
      <c r="C123" s="139" t="s">
        <v>81</v>
      </c>
      <c r="D123" s="139" t="s">
        <v>125</v>
      </c>
      <c r="E123" s="140" t="s">
        <v>339</v>
      </c>
      <c r="F123" s="141" t="s">
        <v>340</v>
      </c>
      <c r="G123" s="142" t="s">
        <v>145</v>
      </c>
      <c r="H123" s="143">
        <v>37.700000000000003</v>
      </c>
      <c r="I123" s="144">
        <v>0</v>
      </c>
      <c r="J123" s="144">
        <f t="shared" si="0"/>
        <v>0</v>
      </c>
      <c r="K123" s="145"/>
      <c r="L123" s="27"/>
      <c r="M123" s="146" t="s">
        <v>1</v>
      </c>
      <c r="N123" s="147" t="s">
        <v>35</v>
      </c>
      <c r="O123" s="148">
        <v>0.318</v>
      </c>
      <c r="P123" s="148">
        <f t="shared" si="1"/>
        <v>11.988600000000002</v>
      </c>
      <c r="Q123" s="148">
        <v>1.0500000000000001E-2</v>
      </c>
      <c r="R123" s="148">
        <f t="shared" si="2"/>
        <v>0.39585000000000004</v>
      </c>
      <c r="S123" s="148">
        <v>0</v>
      </c>
      <c r="T123" s="149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84</v>
      </c>
      <c r="AT123" s="150" t="s">
        <v>125</v>
      </c>
      <c r="AU123" s="150" t="s">
        <v>78</v>
      </c>
      <c r="AY123" s="14" t="s">
        <v>122</v>
      </c>
      <c r="BE123" s="151">
        <f t="shared" si="4"/>
        <v>0</v>
      </c>
      <c r="BF123" s="151">
        <f t="shared" si="5"/>
        <v>0</v>
      </c>
      <c r="BG123" s="151">
        <f t="shared" si="6"/>
        <v>0</v>
      </c>
      <c r="BH123" s="151">
        <f t="shared" si="7"/>
        <v>0</v>
      </c>
      <c r="BI123" s="151">
        <f t="shared" si="8"/>
        <v>0</v>
      </c>
      <c r="BJ123" s="14" t="s">
        <v>78</v>
      </c>
      <c r="BK123" s="151">
        <f t="shared" si="9"/>
        <v>0</v>
      </c>
      <c r="BL123" s="14" t="s">
        <v>84</v>
      </c>
      <c r="BM123" s="150" t="s">
        <v>341</v>
      </c>
    </row>
    <row r="124" spans="1:65" s="2" customFormat="1" ht="24.2" customHeight="1">
      <c r="A124" s="26"/>
      <c r="B124" s="138"/>
      <c r="C124" s="139" t="s">
        <v>84</v>
      </c>
      <c r="D124" s="139" t="s">
        <v>125</v>
      </c>
      <c r="E124" s="140" t="s">
        <v>342</v>
      </c>
      <c r="F124" s="141" t="s">
        <v>343</v>
      </c>
      <c r="G124" s="142" t="s">
        <v>145</v>
      </c>
      <c r="H124" s="143">
        <v>37.700000000000003</v>
      </c>
      <c r="I124" s="144">
        <v>0</v>
      </c>
      <c r="J124" s="144">
        <f t="shared" si="0"/>
        <v>0</v>
      </c>
      <c r="K124" s="145"/>
      <c r="L124" s="27"/>
      <c r="M124" s="146" t="s">
        <v>1</v>
      </c>
      <c r="N124" s="147" t="s">
        <v>35</v>
      </c>
      <c r="O124" s="148">
        <v>0.42956</v>
      </c>
      <c r="P124" s="148">
        <f t="shared" si="1"/>
        <v>16.194412</v>
      </c>
      <c r="Q124" s="148">
        <v>1.7319999999999999E-2</v>
      </c>
      <c r="R124" s="148">
        <f t="shared" si="2"/>
        <v>0.65296399999999999</v>
      </c>
      <c r="S124" s="148">
        <v>0</v>
      </c>
      <c r="T124" s="149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84</v>
      </c>
      <c r="AT124" s="150" t="s">
        <v>125</v>
      </c>
      <c r="AU124" s="150" t="s">
        <v>78</v>
      </c>
      <c r="AY124" s="14" t="s">
        <v>122</v>
      </c>
      <c r="BE124" s="151">
        <f t="shared" si="4"/>
        <v>0</v>
      </c>
      <c r="BF124" s="151">
        <f t="shared" si="5"/>
        <v>0</v>
      </c>
      <c r="BG124" s="151">
        <f t="shared" si="6"/>
        <v>0</v>
      </c>
      <c r="BH124" s="151">
        <f t="shared" si="7"/>
        <v>0</v>
      </c>
      <c r="BI124" s="151">
        <f t="shared" si="8"/>
        <v>0</v>
      </c>
      <c r="BJ124" s="14" t="s">
        <v>78</v>
      </c>
      <c r="BK124" s="151">
        <f t="shared" si="9"/>
        <v>0</v>
      </c>
      <c r="BL124" s="14" t="s">
        <v>84</v>
      </c>
      <c r="BM124" s="150" t="s">
        <v>344</v>
      </c>
    </row>
    <row r="125" spans="1:65" s="2" customFormat="1" ht="37.9" customHeight="1">
      <c r="A125" s="26"/>
      <c r="B125" s="138"/>
      <c r="C125" s="139" t="s">
        <v>87</v>
      </c>
      <c r="D125" s="139" t="s">
        <v>125</v>
      </c>
      <c r="E125" s="140" t="s">
        <v>345</v>
      </c>
      <c r="F125" s="141" t="s">
        <v>346</v>
      </c>
      <c r="G125" s="142" t="s">
        <v>145</v>
      </c>
      <c r="H125" s="143">
        <v>118.54</v>
      </c>
      <c r="I125" s="144">
        <v>0</v>
      </c>
      <c r="J125" s="144">
        <f t="shared" si="0"/>
        <v>0</v>
      </c>
      <c r="K125" s="145"/>
      <c r="L125" s="27"/>
      <c r="M125" s="146" t="s">
        <v>1</v>
      </c>
      <c r="N125" s="147" t="s">
        <v>35</v>
      </c>
      <c r="O125" s="148">
        <v>5.1999999999999998E-2</v>
      </c>
      <c r="P125" s="148">
        <f t="shared" si="1"/>
        <v>6.1640800000000002</v>
      </c>
      <c r="Q125" s="148">
        <v>2.1000000000000001E-4</v>
      </c>
      <c r="R125" s="148">
        <f t="shared" si="2"/>
        <v>2.4893400000000003E-2</v>
      </c>
      <c r="S125" s="148">
        <v>0</v>
      </c>
      <c r="T125" s="149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84</v>
      </c>
      <c r="AT125" s="150" t="s">
        <v>125</v>
      </c>
      <c r="AU125" s="150" t="s">
        <v>78</v>
      </c>
      <c r="AY125" s="14" t="s">
        <v>122</v>
      </c>
      <c r="BE125" s="151">
        <f t="shared" si="4"/>
        <v>0</v>
      </c>
      <c r="BF125" s="151">
        <f t="shared" si="5"/>
        <v>0</v>
      </c>
      <c r="BG125" s="151">
        <f t="shared" si="6"/>
        <v>0</v>
      </c>
      <c r="BH125" s="151">
        <f t="shared" si="7"/>
        <v>0</v>
      </c>
      <c r="BI125" s="151">
        <f t="shared" si="8"/>
        <v>0</v>
      </c>
      <c r="BJ125" s="14" t="s">
        <v>78</v>
      </c>
      <c r="BK125" s="151">
        <f t="shared" si="9"/>
        <v>0</v>
      </c>
      <c r="BL125" s="14" t="s">
        <v>84</v>
      </c>
      <c r="BM125" s="150" t="s">
        <v>347</v>
      </c>
    </row>
    <row r="126" spans="1:65" s="2" customFormat="1" ht="24.2" customHeight="1">
      <c r="A126" s="26"/>
      <c r="B126" s="138"/>
      <c r="C126" s="139" t="s">
        <v>90</v>
      </c>
      <c r="D126" s="139" t="s">
        <v>125</v>
      </c>
      <c r="E126" s="140" t="s">
        <v>348</v>
      </c>
      <c r="F126" s="141" t="s">
        <v>349</v>
      </c>
      <c r="G126" s="142" t="s">
        <v>145</v>
      </c>
      <c r="H126" s="143">
        <v>37.700000000000003</v>
      </c>
      <c r="I126" s="144">
        <v>0</v>
      </c>
      <c r="J126" s="144">
        <f t="shared" si="0"/>
        <v>0</v>
      </c>
      <c r="K126" s="145"/>
      <c r="L126" s="27"/>
      <c r="M126" s="146" t="s">
        <v>1</v>
      </c>
      <c r="N126" s="147" t="s">
        <v>35</v>
      </c>
      <c r="O126" s="148">
        <v>2.929E-2</v>
      </c>
      <c r="P126" s="148">
        <f t="shared" si="1"/>
        <v>1.104233</v>
      </c>
      <c r="Q126" s="148">
        <v>0</v>
      </c>
      <c r="R126" s="148">
        <f t="shared" si="2"/>
        <v>0</v>
      </c>
      <c r="S126" s="148">
        <v>4.0000000000000001E-3</v>
      </c>
      <c r="T126" s="149">
        <f t="shared" si="3"/>
        <v>0.15080000000000002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84</v>
      </c>
      <c r="AT126" s="150" t="s">
        <v>125</v>
      </c>
      <c r="AU126" s="150" t="s">
        <v>78</v>
      </c>
      <c r="AY126" s="14" t="s">
        <v>122</v>
      </c>
      <c r="BE126" s="151">
        <f t="shared" si="4"/>
        <v>0</v>
      </c>
      <c r="BF126" s="151">
        <f t="shared" si="5"/>
        <v>0</v>
      </c>
      <c r="BG126" s="151">
        <f t="shared" si="6"/>
        <v>0</v>
      </c>
      <c r="BH126" s="151">
        <f t="shared" si="7"/>
        <v>0</v>
      </c>
      <c r="BI126" s="151">
        <f t="shared" si="8"/>
        <v>0</v>
      </c>
      <c r="BJ126" s="14" t="s">
        <v>78</v>
      </c>
      <c r="BK126" s="151">
        <f t="shared" si="9"/>
        <v>0</v>
      </c>
      <c r="BL126" s="14" t="s">
        <v>84</v>
      </c>
      <c r="BM126" s="150" t="s">
        <v>350</v>
      </c>
    </row>
    <row r="127" spans="1:65" s="2" customFormat="1" ht="24.2" customHeight="1">
      <c r="A127" s="26"/>
      <c r="B127" s="138"/>
      <c r="C127" s="139" t="s">
        <v>153</v>
      </c>
      <c r="D127" s="139" t="s">
        <v>125</v>
      </c>
      <c r="E127" s="140" t="s">
        <v>351</v>
      </c>
      <c r="F127" s="141" t="s">
        <v>352</v>
      </c>
      <c r="G127" s="142" t="s">
        <v>145</v>
      </c>
      <c r="H127" s="143">
        <v>37.700000000000003</v>
      </c>
      <c r="I127" s="144">
        <v>0</v>
      </c>
      <c r="J127" s="144">
        <f t="shared" si="0"/>
        <v>0</v>
      </c>
      <c r="K127" s="145"/>
      <c r="L127" s="27"/>
      <c r="M127" s="146" t="s">
        <v>1</v>
      </c>
      <c r="N127" s="147" t="s">
        <v>35</v>
      </c>
      <c r="O127" s="148">
        <v>3.9050000000000001E-2</v>
      </c>
      <c r="P127" s="148">
        <f t="shared" si="1"/>
        <v>1.4721850000000001</v>
      </c>
      <c r="Q127" s="148">
        <v>0</v>
      </c>
      <c r="R127" s="148">
        <f t="shared" si="2"/>
        <v>0</v>
      </c>
      <c r="S127" s="148">
        <v>0.01</v>
      </c>
      <c r="T127" s="149">
        <f t="shared" si="3"/>
        <v>0.37700000000000006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84</v>
      </c>
      <c r="AT127" s="150" t="s">
        <v>125</v>
      </c>
      <c r="AU127" s="150" t="s">
        <v>78</v>
      </c>
      <c r="AY127" s="14" t="s">
        <v>122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78</v>
      </c>
      <c r="BK127" s="151">
        <f t="shared" si="9"/>
        <v>0</v>
      </c>
      <c r="BL127" s="14" t="s">
        <v>84</v>
      </c>
      <c r="BM127" s="150" t="s">
        <v>353</v>
      </c>
    </row>
    <row r="128" spans="1:65" s="2" customFormat="1" ht="14.45" customHeight="1">
      <c r="A128" s="26"/>
      <c r="B128" s="138"/>
      <c r="C128" s="139" t="s">
        <v>151</v>
      </c>
      <c r="D128" s="139" t="s">
        <v>125</v>
      </c>
      <c r="E128" s="140" t="s">
        <v>354</v>
      </c>
      <c r="F128" s="141" t="s">
        <v>131</v>
      </c>
      <c r="G128" s="142" t="s">
        <v>128</v>
      </c>
      <c r="H128" s="143">
        <v>0.52800000000000002</v>
      </c>
      <c r="I128" s="144">
        <v>0</v>
      </c>
      <c r="J128" s="144">
        <f t="shared" si="0"/>
        <v>0</v>
      </c>
      <c r="K128" s="145"/>
      <c r="L128" s="27"/>
      <c r="M128" s="146" t="s">
        <v>1</v>
      </c>
      <c r="N128" s="147" t="s">
        <v>35</v>
      </c>
      <c r="O128" s="148">
        <v>0.59799999999999998</v>
      </c>
      <c r="P128" s="148">
        <f t="shared" si="1"/>
        <v>0.31574400000000002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84</v>
      </c>
      <c r="AT128" s="150" t="s">
        <v>125</v>
      </c>
      <c r="AU128" s="150" t="s">
        <v>78</v>
      </c>
      <c r="AY128" s="14" t="s">
        <v>122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78</v>
      </c>
      <c r="BK128" s="151">
        <f t="shared" si="9"/>
        <v>0</v>
      </c>
      <c r="BL128" s="14" t="s">
        <v>84</v>
      </c>
      <c r="BM128" s="150" t="s">
        <v>355</v>
      </c>
    </row>
    <row r="129" spans="1:65" s="2" customFormat="1" ht="24.2" customHeight="1">
      <c r="A129" s="26"/>
      <c r="B129" s="138"/>
      <c r="C129" s="139" t="s">
        <v>123</v>
      </c>
      <c r="D129" s="139" t="s">
        <v>125</v>
      </c>
      <c r="E129" s="140" t="s">
        <v>356</v>
      </c>
      <c r="F129" s="141" t="s">
        <v>134</v>
      </c>
      <c r="G129" s="142" t="s">
        <v>128</v>
      </c>
      <c r="H129" s="143">
        <v>0.52800000000000002</v>
      </c>
      <c r="I129" s="144">
        <v>0</v>
      </c>
      <c r="J129" s="144">
        <f t="shared" si="0"/>
        <v>0</v>
      </c>
      <c r="K129" s="145"/>
      <c r="L129" s="27"/>
      <c r="M129" s="146" t="s">
        <v>1</v>
      </c>
      <c r="N129" s="147" t="s">
        <v>35</v>
      </c>
      <c r="O129" s="148">
        <v>7.0000000000000001E-3</v>
      </c>
      <c r="P129" s="148">
        <f t="shared" si="1"/>
        <v>3.6960000000000001E-3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84</v>
      </c>
      <c r="AT129" s="150" t="s">
        <v>125</v>
      </c>
      <c r="AU129" s="150" t="s">
        <v>78</v>
      </c>
      <c r="AY129" s="14" t="s">
        <v>122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78</v>
      </c>
      <c r="BK129" s="151">
        <f t="shared" si="9"/>
        <v>0</v>
      </c>
      <c r="BL129" s="14" t="s">
        <v>84</v>
      </c>
      <c r="BM129" s="150" t="s">
        <v>357</v>
      </c>
    </row>
    <row r="130" spans="1:65" s="2" customFormat="1" ht="24.2" customHeight="1">
      <c r="A130" s="26"/>
      <c r="B130" s="138"/>
      <c r="C130" s="139" t="s">
        <v>163</v>
      </c>
      <c r="D130" s="139" t="s">
        <v>125</v>
      </c>
      <c r="E130" s="140" t="s">
        <v>358</v>
      </c>
      <c r="F130" s="141" t="s">
        <v>307</v>
      </c>
      <c r="G130" s="142" t="s">
        <v>128</v>
      </c>
      <c r="H130" s="143">
        <v>0.52800000000000002</v>
      </c>
      <c r="I130" s="144">
        <v>0</v>
      </c>
      <c r="J130" s="144">
        <f t="shared" si="0"/>
        <v>0</v>
      </c>
      <c r="K130" s="145"/>
      <c r="L130" s="27"/>
      <c r="M130" s="146" t="s">
        <v>1</v>
      </c>
      <c r="N130" s="147" t="s">
        <v>35</v>
      </c>
      <c r="O130" s="148">
        <v>0.89</v>
      </c>
      <c r="P130" s="148">
        <f t="shared" si="1"/>
        <v>0.46992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84</v>
      </c>
      <c r="AT130" s="150" t="s">
        <v>125</v>
      </c>
      <c r="AU130" s="150" t="s">
        <v>78</v>
      </c>
      <c r="AY130" s="14" t="s">
        <v>122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78</v>
      </c>
      <c r="BK130" s="151">
        <f t="shared" si="9"/>
        <v>0</v>
      </c>
      <c r="BL130" s="14" t="s">
        <v>84</v>
      </c>
      <c r="BM130" s="150" t="s">
        <v>359</v>
      </c>
    </row>
    <row r="131" spans="1:65" s="2" customFormat="1" ht="24.2" customHeight="1">
      <c r="A131" s="26"/>
      <c r="B131" s="138"/>
      <c r="C131" s="139" t="s">
        <v>167</v>
      </c>
      <c r="D131" s="139" t="s">
        <v>125</v>
      </c>
      <c r="E131" s="140" t="s">
        <v>360</v>
      </c>
      <c r="F131" s="141" t="s">
        <v>310</v>
      </c>
      <c r="G131" s="142" t="s">
        <v>128</v>
      </c>
      <c r="H131" s="143">
        <v>0.52800000000000002</v>
      </c>
      <c r="I131" s="144">
        <v>0</v>
      </c>
      <c r="J131" s="144">
        <f t="shared" si="0"/>
        <v>0</v>
      </c>
      <c r="K131" s="145"/>
      <c r="L131" s="27"/>
      <c r="M131" s="146" t="s">
        <v>1</v>
      </c>
      <c r="N131" s="147" t="s">
        <v>35</v>
      </c>
      <c r="O131" s="148">
        <v>0.1</v>
      </c>
      <c r="P131" s="148">
        <f t="shared" si="1"/>
        <v>5.2800000000000007E-2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84</v>
      </c>
      <c r="AT131" s="150" t="s">
        <v>125</v>
      </c>
      <c r="AU131" s="150" t="s">
        <v>78</v>
      </c>
      <c r="AY131" s="14" t="s">
        <v>122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78</v>
      </c>
      <c r="BK131" s="151">
        <f t="shared" si="9"/>
        <v>0</v>
      </c>
      <c r="BL131" s="14" t="s">
        <v>84</v>
      </c>
      <c r="BM131" s="150" t="s">
        <v>361</v>
      </c>
    </row>
    <row r="132" spans="1:65" s="2" customFormat="1" ht="24.2" customHeight="1">
      <c r="A132" s="26"/>
      <c r="B132" s="138"/>
      <c r="C132" s="139" t="s">
        <v>171</v>
      </c>
      <c r="D132" s="139" t="s">
        <v>125</v>
      </c>
      <c r="E132" s="140" t="s">
        <v>362</v>
      </c>
      <c r="F132" s="141" t="s">
        <v>363</v>
      </c>
      <c r="G132" s="142" t="s">
        <v>128</v>
      </c>
      <c r="H132" s="143">
        <v>0.52800000000000002</v>
      </c>
      <c r="I132" s="144">
        <v>0</v>
      </c>
      <c r="J132" s="144">
        <f t="shared" si="0"/>
        <v>0</v>
      </c>
      <c r="K132" s="145"/>
      <c r="L132" s="27"/>
      <c r="M132" s="162" t="s">
        <v>1</v>
      </c>
      <c r="N132" s="163" t="s">
        <v>35</v>
      </c>
      <c r="O132" s="164">
        <v>0</v>
      </c>
      <c r="P132" s="164">
        <f t="shared" si="1"/>
        <v>0</v>
      </c>
      <c r="Q132" s="164">
        <v>0</v>
      </c>
      <c r="R132" s="164">
        <f t="shared" si="2"/>
        <v>0</v>
      </c>
      <c r="S132" s="164">
        <v>0</v>
      </c>
      <c r="T132" s="16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84</v>
      </c>
      <c r="AT132" s="150" t="s">
        <v>125</v>
      </c>
      <c r="AU132" s="150" t="s">
        <v>78</v>
      </c>
      <c r="AY132" s="14" t="s">
        <v>122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78</v>
      </c>
      <c r="BK132" s="151">
        <f t="shared" si="9"/>
        <v>0</v>
      </c>
      <c r="BL132" s="14" t="s">
        <v>84</v>
      </c>
      <c r="BM132" s="150" t="s">
        <v>364</v>
      </c>
    </row>
    <row r="133" spans="1:65" s="2" customFormat="1" ht="6.95" customHeight="1">
      <c r="A133" s="26"/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27"/>
      <c r="M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</sheetData>
  <autoFilter ref="C117:K13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4"/>
  <sheetViews>
    <sheetView showGridLines="0" topLeftCell="A125" workbookViewId="0">
      <selection activeCell="J12" sqref="J1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7"/>
    </row>
    <row r="2" spans="1:46" s="1" customFormat="1" ht="36.950000000000003" customHeight="1">
      <c r="L2" s="199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93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0" t="str">
        <f>'Rekapitulácia stavby'!K6</f>
        <v>Obnova domu smútku a revitalizácia okolia cintorína Králiky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6" t="s">
        <v>365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18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8" t="s">
        <v>1</v>
      </c>
      <c r="F27" s="188"/>
      <c r="G27" s="188"/>
      <c r="H27" s="18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ROUND((SUM(BE123:BE153)),  2)</f>
        <v>0</v>
      </c>
      <c r="G33" s="26"/>
      <c r="H33" s="26"/>
      <c r="I33" s="95">
        <v>0.2</v>
      </c>
      <c r="J33" s="94">
        <f>ROUND(((SUM(BE123:BE153))*I33),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ROUND((SUM(BF123:BF153)),  2)</f>
        <v>0</v>
      </c>
      <c r="G34" s="26"/>
      <c r="H34" s="26"/>
      <c r="I34" s="95">
        <v>0.2</v>
      </c>
      <c r="J34" s="94">
        <f>ROUND(((SUM(BF123:BF153))*I34),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ROUND((SUM(BG123:BG153)),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ROUND((SUM(BH123:BH153)),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ROUND((SUM(BI123:BI153)),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Obnova domu smútku a revitalizácia okolia cintorína Králiky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6" t="str">
        <f>E9</f>
        <v>4 - Oprava omietok Rozlúčková miestnosť + oprava tatranský profil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Obec Králiky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>Obec Králiky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1:31" s="9" customFormat="1" ht="24.95" customHeight="1">
      <c r="B97" s="107"/>
      <c r="D97" s="108" t="s">
        <v>101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1:31" s="10" customFormat="1" ht="19.899999999999999" customHeight="1">
      <c r="B98" s="111"/>
      <c r="D98" s="112" t="s">
        <v>366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1:31" s="10" customFormat="1" ht="19.899999999999999" customHeight="1">
      <c r="B99" s="111"/>
      <c r="D99" s="112" t="s">
        <v>102</v>
      </c>
      <c r="E99" s="113"/>
      <c r="F99" s="113"/>
      <c r="G99" s="113"/>
      <c r="H99" s="113"/>
      <c r="I99" s="113"/>
      <c r="J99" s="114">
        <f>J131</f>
        <v>0</v>
      </c>
      <c r="L99" s="111"/>
    </row>
    <row r="100" spans="1:31" s="10" customFormat="1" ht="19.899999999999999" customHeight="1">
      <c r="B100" s="111"/>
      <c r="D100" s="112" t="s">
        <v>367</v>
      </c>
      <c r="E100" s="113"/>
      <c r="F100" s="113"/>
      <c r="G100" s="113"/>
      <c r="H100" s="113"/>
      <c r="I100" s="113"/>
      <c r="J100" s="114">
        <f>J138</f>
        <v>0</v>
      </c>
      <c r="L100" s="111"/>
    </row>
    <row r="101" spans="1:31" s="9" customFormat="1" ht="24.95" customHeight="1">
      <c r="B101" s="107"/>
      <c r="D101" s="108" t="s">
        <v>103</v>
      </c>
      <c r="E101" s="109"/>
      <c r="F101" s="109"/>
      <c r="G101" s="109"/>
      <c r="H101" s="109"/>
      <c r="I101" s="109"/>
      <c r="J101" s="110">
        <f>J140</f>
        <v>0</v>
      </c>
      <c r="L101" s="107"/>
    </row>
    <row r="102" spans="1:31" s="10" customFormat="1" ht="19.899999999999999" customHeight="1">
      <c r="B102" s="111"/>
      <c r="D102" s="112" t="s">
        <v>104</v>
      </c>
      <c r="E102" s="113"/>
      <c r="F102" s="113"/>
      <c r="G102" s="113"/>
      <c r="H102" s="113"/>
      <c r="I102" s="113"/>
      <c r="J102" s="114">
        <f>J141</f>
        <v>0</v>
      </c>
      <c r="L102" s="111"/>
    </row>
    <row r="103" spans="1:31" s="10" customFormat="1" ht="19.899999999999999" customHeight="1">
      <c r="B103" s="111"/>
      <c r="D103" s="112" t="s">
        <v>368</v>
      </c>
      <c r="E103" s="113"/>
      <c r="F103" s="113"/>
      <c r="G103" s="113"/>
      <c r="H103" s="113"/>
      <c r="I103" s="113"/>
      <c r="J103" s="114">
        <f>J150</f>
        <v>0</v>
      </c>
      <c r="L103" s="111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108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0" t="str">
        <f>E7</f>
        <v>Obnova domu smútku a revitalizácia okolia cintorína Králiky</v>
      </c>
      <c r="F113" s="201"/>
      <c r="G113" s="201"/>
      <c r="H113" s="201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94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66" t="str">
        <f>E9</f>
        <v>4 - Oprava omietok Rozlúčková miestnosť + oprava tatranský profil</v>
      </c>
      <c r="F115" s="202"/>
      <c r="G115" s="202"/>
      <c r="H115" s="202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>Obec Králiky</v>
      </c>
      <c r="G117" s="26"/>
      <c r="H117" s="26"/>
      <c r="I117" s="23" t="s">
        <v>19</v>
      </c>
      <c r="J117" s="49" t="str">
        <f>IF(J12="","",J12)</f>
        <v/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20</v>
      </c>
      <c r="D119" s="26"/>
      <c r="E119" s="26"/>
      <c r="F119" s="21" t="str">
        <f>E15</f>
        <v>Obec Králiky</v>
      </c>
      <c r="G119" s="26"/>
      <c r="H119" s="26"/>
      <c r="I119" s="23" t="s">
        <v>25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23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5"/>
      <c r="B122" s="116"/>
      <c r="C122" s="117" t="s">
        <v>109</v>
      </c>
      <c r="D122" s="118" t="s">
        <v>54</v>
      </c>
      <c r="E122" s="118" t="s">
        <v>50</v>
      </c>
      <c r="F122" s="118" t="s">
        <v>51</v>
      </c>
      <c r="G122" s="118" t="s">
        <v>110</v>
      </c>
      <c r="H122" s="118" t="s">
        <v>111</v>
      </c>
      <c r="I122" s="118" t="s">
        <v>112</v>
      </c>
      <c r="J122" s="119" t="s">
        <v>98</v>
      </c>
      <c r="K122" s="120" t="s">
        <v>113</v>
      </c>
      <c r="L122" s="121"/>
      <c r="M122" s="56" t="s">
        <v>1</v>
      </c>
      <c r="N122" s="57" t="s">
        <v>33</v>
      </c>
      <c r="O122" s="57" t="s">
        <v>114</v>
      </c>
      <c r="P122" s="57" t="s">
        <v>115</v>
      </c>
      <c r="Q122" s="57" t="s">
        <v>116</v>
      </c>
      <c r="R122" s="57" t="s">
        <v>117</v>
      </c>
      <c r="S122" s="57" t="s">
        <v>118</v>
      </c>
      <c r="T122" s="58" t="s">
        <v>119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2" customFormat="1" ht="22.9" customHeight="1">
      <c r="A123" s="26"/>
      <c r="B123" s="27"/>
      <c r="C123" s="63" t="s">
        <v>99</v>
      </c>
      <c r="D123" s="26"/>
      <c r="E123" s="26"/>
      <c r="F123" s="26"/>
      <c r="G123" s="26"/>
      <c r="H123" s="26"/>
      <c r="I123" s="26"/>
      <c r="J123" s="122">
        <f>BK123</f>
        <v>0</v>
      </c>
      <c r="K123" s="26"/>
      <c r="L123" s="27"/>
      <c r="M123" s="59"/>
      <c r="N123" s="50"/>
      <c r="O123" s="60"/>
      <c r="P123" s="123">
        <f>P124+P140</f>
        <v>23.715851499999999</v>
      </c>
      <c r="Q123" s="60"/>
      <c r="R123" s="123">
        <f>R124+R140</f>
        <v>8.4421499999999983E-2</v>
      </c>
      <c r="S123" s="60"/>
      <c r="T123" s="124">
        <f>T124+T140</f>
        <v>8.2500000000000004E-2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100</v>
      </c>
      <c r="BK123" s="125">
        <f>BK124+BK140</f>
        <v>0</v>
      </c>
    </row>
    <row r="124" spans="1:65" s="12" customFormat="1" ht="25.9" customHeight="1">
      <c r="B124" s="126"/>
      <c r="D124" s="127" t="s">
        <v>68</v>
      </c>
      <c r="E124" s="128" t="s">
        <v>120</v>
      </c>
      <c r="F124" s="128" t="s">
        <v>121</v>
      </c>
      <c r="J124" s="129">
        <f>BK124</f>
        <v>0</v>
      </c>
      <c r="L124" s="126"/>
      <c r="M124" s="130"/>
      <c r="N124" s="131"/>
      <c r="O124" s="131"/>
      <c r="P124" s="132">
        <f>P125+P131+P138</f>
        <v>0</v>
      </c>
      <c r="Q124" s="131"/>
      <c r="R124" s="132">
        <f>R125+R131+R138</f>
        <v>0</v>
      </c>
      <c r="S124" s="131"/>
      <c r="T124" s="133">
        <f>T125+T131+T138</f>
        <v>0</v>
      </c>
      <c r="AR124" s="127" t="s">
        <v>74</v>
      </c>
      <c r="AT124" s="134" t="s">
        <v>68</v>
      </c>
      <c r="AU124" s="134" t="s">
        <v>69</v>
      </c>
      <c r="AY124" s="127" t="s">
        <v>122</v>
      </c>
      <c r="BK124" s="135">
        <f>BK125+BK131+BK138</f>
        <v>0</v>
      </c>
    </row>
    <row r="125" spans="1:65" s="12" customFormat="1" ht="22.9" customHeight="1">
      <c r="B125" s="126"/>
      <c r="D125" s="127" t="s">
        <v>68</v>
      </c>
      <c r="E125" s="136" t="s">
        <v>90</v>
      </c>
      <c r="F125" s="136" t="s">
        <v>369</v>
      </c>
      <c r="J125" s="137">
        <f>BK125</f>
        <v>0</v>
      </c>
      <c r="L125" s="126"/>
      <c r="M125" s="130"/>
      <c r="N125" s="131"/>
      <c r="O125" s="131"/>
      <c r="P125" s="132">
        <f>SUM(P126:P130)</f>
        <v>0</v>
      </c>
      <c r="Q125" s="131"/>
      <c r="R125" s="132">
        <f>SUM(R126:R130)</f>
        <v>0</v>
      </c>
      <c r="S125" s="131"/>
      <c r="T125" s="133">
        <f>SUM(T126:T130)</f>
        <v>0</v>
      </c>
      <c r="AR125" s="127" t="s">
        <v>74</v>
      </c>
      <c r="AT125" s="134" t="s">
        <v>68</v>
      </c>
      <c r="AU125" s="134" t="s">
        <v>74</v>
      </c>
      <c r="AY125" s="127" t="s">
        <v>122</v>
      </c>
      <c r="BK125" s="135">
        <f>SUM(BK126:BK130)</f>
        <v>0</v>
      </c>
    </row>
    <row r="126" spans="1:65" s="2" customFormat="1" ht="24.2" customHeight="1">
      <c r="A126" s="26"/>
      <c r="B126" s="138"/>
      <c r="C126" s="139" t="s">
        <v>74</v>
      </c>
      <c r="D126" s="139" t="s">
        <v>125</v>
      </c>
      <c r="E126" s="140" t="s">
        <v>370</v>
      </c>
      <c r="F126" s="141" t="s">
        <v>371</v>
      </c>
      <c r="G126" s="142" t="s">
        <v>189</v>
      </c>
      <c r="H126" s="143">
        <v>29.7</v>
      </c>
      <c r="I126" s="144">
        <v>0</v>
      </c>
      <c r="J126" s="144">
        <f>ROUND(I126*H126,2)</f>
        <v>0</v>
      </c>
      <c r="K126" s="145"/>
      <c r="L126" s="27"/>
      <c r="M126" s="146" t="s">
        <v>1</v>
      </c>
      <c r="N126" s="147" t="s">
        <v>35</v>
      </c>
      <c r="O126" s="148">
        <v>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84</v>
      </c>
      <c r="AT126" s="150" t="s">
        <v>125</v>
      </c>
      <c r="AU126" s="150" t="s">
        <v>78</v>
      </c>
      <c r="AY126" s="14" t="s">
        <v>122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4" t="s">
        <v>78</v>
      </c>
      <c r="BK126" s="151">
        <f>ROUND(I126*H126,2)</f>
        <v>0</v>
      </c>
      <c r="BL126" s="14" t="s">
        <v>84</v>
      </c>
      <c r="BM126" s="150" t="s">
        <v>372</v>
      </c>
    </row>
    <row r="127" spans="1:65" s="2" customFormat="1" ht="14.45" customHeight="1">
      <c r="A127" s="26"/>
      <c r="B127" s="138"/>
      <c r="C127" s="139" t="s">
        <v>78</v>
      </c>
      <c r="D127" s="139" t="s">
        <v>125</v>
      </c>
      <c r="E127" s="140" t="s">
        <v>373</v>
      </c>
      <c r="F127" s="141" t="s">
        <v>374</v>
      </c>
      <c r="G127" s="142" t="s">
        <v>145</v>
      </c>
      <c r="H127" s="143">
        <v>9</v>
      </c>
      <c r="I127" s="144">
        <v>0</v>
      </c>
      <c r="J127" s="144">
        <f>ROUND(I127*H127,2)</f>
        <v>0</v>
      </c>
      <c r="K127" s="145"/>
      <c r="L127" s="27"/>
      <c r="M127" s="146" t="s">
        <v>1</v>
      </c>
      <c r="N127" s="147" t="s">
        <v>35</v>
      </c>
      <c r="O127" s="148">
        <v>0</v>
      </c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84</v>
      </c>
      <c r="AT127" s="150" t="s">
        <v>125</v>
      </c>
      <c r="AU127" s="150" t="s">
        <v>78</v>
      </c>
      <c r="AY127" s="14" t="s">
        <v>122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4" t="s">
        <v>78</v>
      </c>
      <c r="BK127" s="151">
        <f>ROUND(I127*H127,2)</f>
        <v>0</v>
      </c>
      <c r="BL127" s="14" t="s">
        <v>84</v>
      </c>
      <c r="BM127" s="150" t="s">
        <v>375</v>
      </c>
    </row>
    <row r="128" spans="1:65" s="2" customFormat="1" ht="24.2" customHeight="1">
      <c r="A128" s="26"/>
      <c r="B128" s="138"/>
      <c r="C128" s="139" t="s">
        <v>81</v>
      </c>
      <c r="D128" s="139" t="s">
        <v>125</v>
      </c>
      <c r="E128" s="140" t="s">
        <v>376</v>
      </c>
      <c r="F128" s="141" t="s">
        <v>377</v>
      </c>
      <c r="G128" s="142" t="s">
        <v>145</v>
      </c>
      <c r="H128" s="143">
        <v>66.78</v>
      </c>
      <c r="I128" s="144">
        <v>0</v>
      </c>
      <c r="J128" s="144">
        <f>ROUND(I128*H128,2)</f>
        <v>0</v>
      </c>
      <c r="K128" s="145"/>
      <c r="L128" s="27"/>
      <c r="M128" s="146" t="s">
        <v>1</v>
      </c>
      <c r="N128" s="147" t="s">
        <v>35</v>
      </c>
      <c r="O128" s="148">
        <v>0</v>
      </c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84</v>
      </c>
      <c r="AT128" s="150" t="s">
        <v>125</v>
      </c>
      <c r="AU128" s="150" t="s">
        <v>78</v>
      </c>
      <c r="AY128" s="14" t="s">
        <v>122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4" t="s">
        <v>78</v>
      </c>
      <c r="BK128" s="151">
        <f>ROUND(I128*H128,2)</f>
        <v>0</v>
      </c>
      <c r="BL128" s="14" t="s">
        <v>84</v>
      </c>
      <c r="BM128" s="150" t="s">
        <v>378</v>
      </c>
    </row>
    <row r="129" spans="1:65" s="2" customFormat="1" ht="24.2" customHeight="1">
      <c r="A129" s="26"/>
      <c r="B129" s="138"/>
      <c r="C129" s="139" t="s">
        <v>84</v>
      </c>
      <c r="D129" s="139" t="s">
        <v>125</v>
      </c>
      <c r="E129" s="140" t="s">
        <v>379</v>
      </c>
      <c r="F129" s="141" t="s">
        <v>380</v>
      </c>
      <c r="G129" s="142" t="s">
        <v>145</v>
      </c>
      <c r="H129" s="143">
        <v>66.78</v>
      </c>
      <c r="I129" s="144">
        <v>0</v>
      </c>
      <c r="J129" s="144">
        <f>ROUND(I129*H129,2)</f>
        <v>0</v>
      </c>
      <c r="K129" s="145"/>
      <c r="L129" s="27"/>
      <c r="M129" s="146" t="s">
        <v>1</v>
      </c>
      <c r="N129" s="147" t="s">
        <v>35</v>
      </c>
      <c r="O129" s="148">
        <v>0</v>
      </c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84</v>
      </c>
      <c r="AT129" s="150" t="s">
        <v>125</v>
      </c>
      <c r="AU129" s="150" t="s">
        <v>78</v>
      </c>
      <c r="AY129" s="14" t="s">
        <v>122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4" t="s">
        <v>78</v>
      </c>
      <c r="BK129" s="151">
        <f>ROUND(I129*H129,2)</f>
        <v>0</v>
      </c>
      <c r="BL129" s="14" t="s">
        <v>84</v>
      </c>
      <c r="BM129" s="150" t="s">
        <v>381</v>
      </c>
    </row>
    <row r="130" spans="1:65" s="2" customFormat="1" ht="14.45" customHeight="1">
      <c r="A130" s="26"/>
      <c r="B130" s="138"/>
      <c r="C130" s="139" t="s">
        <v>87</v>
      </c>
      <c r="D130" s="139" t="s">
        <v>125</v>
      </c>
      <c r="E130" s="140" t="s">
        <v>382</v>
      </c>
      <c r="F130" s="141" t="s">
        <v>383</v>
      </c>
      <c r="G130" s="142" t="s">
        <v>145</v>
      </c>
      <c r="H130" s="143">
        <v>66.78</v>
      </c>
      <c r="I130" s="144">
        <v>0</v>
      </c>
      <c r="J130" s="144">
        <f>ROUND(I130*H130,2)</f>
        <v>0</v>
      </c>
      <c r="K130" s="145"/>
      <c r="L130" s="27"/>
      <c r="M130" s="146" t="s">
        <v>1</v>
      </c>
      <c r="N130" s="147" t="s">
        <v>35</v>
      </c>
      <c r="O130" s="148">
        <v>0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84</v>
      </c>
      <c r="AT130" s="150" t="s">
        <v>125</v>
      </c>
      <c r="AU130" s="150" t="s">
        <v>78</v>
      </c>
      <c r="AY130" s="14" t="s">
        <v>122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4" t="s">
        <v>78</v>
      </c>
      <c r="BK130" s="151">
        <f>ROUND(I130*H130,2)</f>
        <v>0</v>
      </c>
      <c r="BL130" s="14" t="s">
        <v>84</v>
      </c>
      <c r="BM130" s="150" t="s">
        <v>384</v>
      </c>
    </row>
    <row r="131" spans="1:65" s="12" customFormat="1" ht="22.9" customHeight="1">
      <c r="B131" s="126"/>
      <c r="D131" s="127" t="s">
        <v>68</v>
      </c>
      <c r="E131" s="136" t="s">
        <v>123</v>
      </c>
      <c r="F131" s="136" t="s">
        <v>124</v>
      </c>
      <c r="J131" s="137">
        <f>BK131</f>
        <v>0</v>
      </c>
      <c r="L131" s="126"/>
      <c r="M131" s="130"/>
      <c r="N131" s="131"/>
      <c r="O131" s="131"/>
      <c r="P131" s="132">
        <f>SUM(P132:P137)</f>
        <v>0</v>
      </c>
      <c r="Q131" s="131"/>
      <c r="R131" s="132">
        <f>SUM(R132:R137)</f>
        <v>0</v>
      </c>
      <c r="S131" s="131"/>
      <c r="T131" s="133">
        <f>SUM(T132:T137)</f>
        <v>0</v>
      </c>
      <c r="AR131" s="127" t="s">
        <v>74</v>
      </c>
      <c r="AT131" s="134" t="s">
        <v>68</v>
      </c>
      <c r="AU131" s="134" t="s">
        <v>74</v>
      </c>
      <c r="AY131" s="127" t="s">
        <v>122</v>
      </c>
      <c r="BK131" s="135">
        <f>SUM(BK132:BK137)</f>
        <v>0</v>
      </c>
    </row>
    <row r="132" spans="1:65" s="2" customFormat="1" ht="24.2" customHeight="1">
      <c r="A132" s="26"/>
      <c r="B132" s="138"/>
      <c r="C132" s="139" t="s">
        <v>90</v>
      </c>
      <c r="D132" s="139" t="s">
        <v>125</v>
      </c>
      <c r="E132" s="140" t="s">
        <v>385</v>
      </c>
      <c r="F132" s="141" t="s">
        <v>386</v>
      </c>
      <c r="G132" s="142" t="s">
        <v>145</v>
      </c>
      <c r="H132" s="143">
        <v>66.78</v>
      </c>
      <c r="I132" s="144">
        <v>0</v>
      </c>
      <c r="J132" s="144">
        <f t="shared" ref="J132:J137" si="0">ROUND(I132*H132,2)</f>
        <v>0</v>
      </c>
      <c r="K132" s="145"/>
      <c r="L132" s="27"/>
      <c r="M132" s="146" t="s">
        <v>1</v>
      </c>
      <c r="N132" s="147" t="s">
        <v>35</v>
      </c>
      <c r="O132" s="148">
        <v>0</v>
      </c>
      <c r="P132" s="148">
        <f t="shared" ref="P132:P137" si="1">O132*H132</f>
        <v>0</v>
      </c>
      <c r="Q132" s="148">
        <v>0</v>
      </c>
      <c r="R132" s="148">
        <f t="shared" ref="R132:R137" si="2">Q132*H132</f>
        <v>0</v>
      </c>
      <c r="S132" s="148">
        <v>0</v>
      </c>
      <c r="T132" s="149">
        <f t="shared" ref="T132:T137" si="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84</v>
      </c>
      <c r="AT132" s="150" t="s">
        <v>125</v>
      </c>
      <c r="AU132" s="150" t="s">
        <v>78</v>
      </c>
      <c r="AY132" s="14" t="s">
        <v>122</v>
      </c>
      <c r="BE132" s="151">
        <f t="shared" ref="BE132:BE137" si="4">IF(N132="základná",J132,0)</f>
        <v>0</v>
      </c>
      <c r="BF132" s="151">
        <f t="shared" ref="BF132:BF137" si="5">IF(N132="znížená",J132,0)</f>
        <v>0</v>
      </c>
      <c r="BG132" s="151">
        <f t="shared" ref="BG132:BG137" si="6">IF(N132="zákl. prenesená",J132,0)</f>
        <v>0</v>
      </c>
      <c r="BH132" s="151">
        <f t="shared" ref="BH132:BH137" si="7">IF(N132="zníž. prenesená",J132,0)</f>
        <v>0</v>
      </c>
      <c r="BI132" s="151">
        <f t="shared" ref="BI132:BI137" si="8">IF(N132="nulová",J132,0)</f>
        <v>0</v>
      </c>
      <c r="BJ132" s="14" t="s">
        <v>78</v>
      </c>
      <c r="BK132" s="151">
        <f t="shared" ref="BK132:BK137" si="9">ROUND(I132*H132,2)</f>
        <v>0</v>
      </c>
      <c r="BL132" s="14" t="s">
        <v>84</v>
      </c>
      <c r="BM132" s="150" t="s">
        <v>387</v>
      </c>
    </row>
    <row r="133" spans="1:65" s="2" customFormat="1" ht="14.45" customHeight="1">
      <c r="A133" s="26"/>
      <c r="B133" s="138"/>
      <c r="C133" s="139" t="s">
        <v>153</v>
      </c>
      <c r="D133" s="139" t="s">
        <v>125</v>
      </c>
      <c r="E133" s="140" t="s">
        <v>388</v>
      </c>
      <c r="F133" s="141" t="s">
        <v>389</v>
      </c>
      <c r="G133" s="142" t="s">
        <v>145</v>
      </c>
      <c r="H133" s="143">
        <v>82.5</v>
      </c>
      <c r="I133" s="144">
        <v>0</v>
      </c>
      <c r="J133" s="144">
        <f t="shared" si="0"/>
        <v>0</v>
      </c>
      <c r="K133" s="145"/>
      <c r="L133" s="27"/>
      <c r="M133" s="146" t="s">
        <v>1</v>
      </c>
      <c r="N133" s="147" t="s">
        <v>35</v>
      </c>
      <c r="O133" s="148">
        <v>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84</v>
      </c>
      <c r="AT133" s="150" t="s">
        <v>125</v>
      </c>
      <c r="AU133" s="150" t="s">
        <v>78</v>
      </c>
      <c r="AY133" s="14" t="s">
        <v>122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78</v>
      </c>
      <c r="BK133" s="151">
        <f t="shared" si="9"/>
        <v>0</v>
      </c>
      <c r="BL133" s="14" t="s">
        <v>84</v>
      </c>
      <c r="BM133" s="150" t="s">
        <v>390</v>
      </c>
    </row>
    <row r="134" spans="1:65" s="2" customFormat="1" ht="24.2" customHeight="1">
      <c r="A134" s="26"/>
      <c r="B134" s="138"/>
      <c r="C134" s="139" t="s">
        <v>151</v>
      </c>
      <c r="D134" s="139" t="s">
        <v>125</v>
      </c>
      <c r="E134" s="140" t="s">
        <v>126</v>
      </c>
      <c r="F134" s="141" t="s">
        <v>127</v>
      </c>
      <c r="G134" s="142" t="s">
        <v>128</v>
      </c>
      <c r="H134" s="143">
        <v>0.35</v>
      </c>
      <c r="I134" s="144">
        <v>0</v>
      </c>
      <c r="J134" s="144">
        <f t="shared" si="0"/>
        <v>0</v>
      </c>
      <c r="K134" s="145"/>
      <c r="L134" s="27"/>
      <c r="M134" s="146" t="s">
        <v>1</v>
      </c>
      <c r="N134" s="147" t="s">
        <v>35</v>
      </c>
      <c r="O134" s="148">
        <v>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84</v>
      </c>
      <c r="AT134" s="150" t="s">
        <v>125</v>
      </c>
      <c r="AU134" s="150" t="s">
        <v>78</v>
      </c>
      <c r="AY134" s="14" t="s">
        <v>122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78</v>
      </c>
      <c r="BK134" s="151">
        <f t="shared" si="9"/>
        <v>0</v>
      </c>
      <c r="BL134" s="14" t="s">
        <v>84</v>
      </c>
      <c r="BM134" s="150" t="s">
        <v>391</v>
      </c>
    </row>
    <row r="135" spans="1:65" s="2" customFormat="1" ht="14.45" customHeight="1">
      <c r="A135" s="26"/>
      <c r="B135" s="138"/>
      <c r="C135" s="139" t="s">
        <v>123</v>
      </c>
      <c r="D135" s="139" t="s">
        <v>125</v>
      </c>
      <c r="E135" s="140" t="s">
        <v>130</v>
      </c>
      <c r="F135" s="141" t="s">
        <v>131</v>
      </c>
      <c r="G135" s="142" t="s">
        <v>128</v>
      </c>
      <c r="H135" s="143">
        <v>0.35</v>
      </c>
      <c r="I135" s="144">
        <v>0</v>
      </c>
      <c r="J135" s="144">
        <f t="shared" si="0"/>
        <v>0</v>
      </c>
      <c r="K135" s="145"/>
      <c r="L135" s="27"/>
      <c r="M135" s="146" t="s">
        <v>1</v>
      </c>
      <c r="N135" s="147" t="s">
        <v>35</v>
      </c>
      <c r="O135" s="148">
        <v>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84</v>
      </c>
      <c r="AT135" s="150" t="s">
        <v>125</v>
      </c>
      <c r="AU135" s="150" t="s">
        <v>78</v>
      </c>
      <c r="AY135" s="14" t="s">
        <v>122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78</v>
      </c>
      <c r="BK135" s="151">
        <f t="shared" si="9"/>
        <v>0</v>
      </c>
      <c r="BL135" s="14" t="s">
        <v>84</v>
      </c>
      <c r="BM135" s="150" t="s">
        <v>392</v>
      </c>
    </row>
    <row r="136" spans="1:65" s="2" customFormat="1" ht="24.2" customHeight="1">
      <c r="A136" s="26"/>
      <c r="B136" s="138"/>
      <c r="C136" s="139" t="s">
        <v>163</v>
      </c>
      <c r="D136" s="139" t="s">
        <v>125</v>
      </c>
      <c r="E136" s="140" t="s">
        <v>133</v>
      </c>
      <c r="F136" s="141" t="s">
        <v>134</v>
      </c>
      <c r="G136" s="142" t="s">
        <v>128</v>
      </c>
      <c r="H136" s="143">
        <v>3.5</v>
      </c>
      <c r="I136" s="144">
        <v>0</v>
      </c>
      <c r="J136" s="144">
        <f t="shared" si="0"/>
        <v>0</v>
      </c>
      <c r="K136" s="145"/>
      <c r="L136" s="27"/>
      <c r="M136" s="146" t="s">
        <v>1</v>
      </c>
      <c r="N136" s="147" t="s">
        <v>35</v>
      </c>
      <c r="O136" s="148">
        <v>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84</v>
      </c>
      <c r="AT136" s="150" t="s">
        <v>125</v>
      </c>
      <c r="AU136" s="150" t="s">
        <v>78</v>
      </c>
      <c r="AY136" s="14" t="s">
        <v>122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78</v>
      </c>
      <c r="BK136" s="151">
        <f t="shared" si="9"/>
        <v>0</v>
      </c>
      <c r="BL136" s="14" t="s">
        <v>84</v>
      </c>
      <c r="BM136" s="150" t="s">
        <v>393</v>
      </c>
    </row>
    <row r="137" spans="1:65" s="2" customFormat="1" ht="24.2" customHeight="1">
      <c r="A137" s="26"/>
      <c r="B137" s="138"/>
      <c r="C137" s="139" t="s">
        <v>167</v>
      </c>
      <c r="D137" s="139" t="s">
        <v>125</v>
      </c>
      <c r="E137" s="140" t="s">
        <v>312</v>
      </c>
      <c r="F137" s="141" t="s">
        <v>313</v>
      </c>
      <c r="G137" s="142" t="s">
        <v>128</v>
      </c>
      <c r="H137" s="143">
        <v>0.35</v>
      </c>
      <c r="I137" s="144">
        <v>0</v>
      </c>
      <c r="J137" s="144">
        <f t="shared" si="0"/>
        <v>0</v>
      </c>
      <c r="K137" s="145"/>
      <c r="L137" s="27"/>
      <c r="M137" s="146" t="s">
        <v>1</v>
      </c>
      <c r="N137" s="147" t="s">
        <v>35</v>
      </c>
      <c r="O137" s="148">
        <v>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84</v>
      </c>
      <c r="AT137" s="150" t="s">
        <v>125</v>
      </c>
      <c r="AU137" s="150" t="s">
        <v>78</v>
      </c>
      <c r="AY137" s="14" t="s">
        <v>122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78</v>
      </c>
      <c r="BK137" s="151">
        <f t="shared" si="9"/>
        <v>0</v>
      </c>
      <c r="BL137" s="14" t="s">
        <v>84</v>
      </c>
      <c r="BM137" s="150" t="s">
        <v>394</v>
      </c>
    </row>
    <row r="138" spans="1:65" s="12" customFormat="1" ht="22.9" customHeight="1">
      <c r="B138" s="126"/>
      <c r="D138" s="127" t="s">
        <v>68</v>
      </c>
      <c r="E138" s="136" t="s">
        <v>315</v>
      </c>
      <c r="F138" s="136" t="s">
        <v>395</v>
      </c>
      <c r="J138" s="137">
        <f>BK138</f>
        <v>0</v>
      </c>
      <c r="L138" s="126"/>
      <c r="M138" s="130"/>
      <c r="N138" s="131"/>
      <c r="O138" s="131"/>
      <c r="P138" s="132">
        <f>P139</f>
        <v>0</v>
      </c>
      <c r="Q138" s="131"/>
      <c r="R138" s="132">
        <f>R139</f>
        <v>0</v>
      </c>
      <c r="S138" s="131"/>
      <c r="T138" s="133">
        <f>T139</f>
        <v>0</v>
      </c>
      <c r="AR138" s="127" t="s">
        <v>74</v>
      </c>
      <c r="AT138" s="134" t="s">
        <v>68</v>
      </c>
      <c r="AU138" s="134" t="s">
        <v>74</v>
      </c>
      <c r="AY138" s="127" t="s">
        <v>122</v>
      </c>
      <c r="BK138" s="135">
        <f>BK139</f>
        <v>0</v>
      </c>
    </row>
    <row r="139" spans="1:65" s="2" customFormat="1" ht="24.2" customHeight="1">
      <c r="A139" s="26"/>
      <c r="B139" s="138"/>
      <c r="C139" s="139" t="s">
        <v>171</v>
      </c>
      <c r="D139" s="139" t="s">
        <v>125</v>
      </c>
      <c r="E139" s="140" t="s">
        <v>396</v>
      </c>
      <c r="F139" s="141" t="s">
        <v>397</v>
      </c>
      <c r="G139" s="142" t="s">
        <v>128</v>
      </c>
      <c r="H139" s="143">
        <v>1.01</v>
      </c>
      <c r="I139" s="144">
        <v>0</v>
      </c>
      <c r="J139" s="144">
        <f>ROUND(I139*H139,2)</f>
        <v>0</v>
      </c>
      <c r="K139" s="145"/>
      <c r="L139" s="27"/>
      <c r="M139" s="146" t="s">
        <v>1</v>
      </c>
      <c r="N139" s="147" t="s">
        <v>35</v>
      </c>
      <c r="O139" s="148">
        <v>0</v>
      </c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84</v>
      </c>
      <c r="AT139" s="150" t="s">
        <v>125</v>
      </c>
      <c r="AU139" s="150" t="s">
        <v>78</v>
      </c>
      <c r="AY139" s="14" t="s">
        <v>122</v>
      </c>
      <c r="BE139" s="151">
        <f>IF(N139="základná",J139,0)</f>
        <v>0</v>
      </c>
      <c r="BF139" s="151">
        <f>IF(N139="znížená",J139,0)</f>
        <v>0</v>
      </c>
      <c r="BG139" s="151">
        <f>IF(N139="zákl. prenesená",J139,0)</f>
        <v>0</v>
      </c>
      <c r="BH139" s="151">
        <f>IF(N139="zníž. prenesená",J139,0)</f>
        <v>0</v>
      </c>
      <c r="BI139" s="151">
        <f>IF(N139="nulová",J139,0)</f>
        <v>0</v>
      </c>
      <c r="BJ139" s="14" t="s">
        <v>78</v>
      </c>
      <c r="BK139" s="151">
        <f>ROUND(I139*H139,2)</f>
        <v>0</v>
      </c>
      <c r="BL139" s="14" t="s">
        <v>84</v>
      </c>
      <c r="BM139" s="150" t="s">
        <v>398</v>
      </c>
    </row>
    <row r="140" spans="1:65" s="12" customFormat="1" ht="25.9" customHeight="1">
      <c r="B140" s="126"/>
      <c r="D140" s="127" t="s">
        <v>68</v>
      </c>
      <c r="E140" s="128" t="s">
        <v>139</v>
      </c>
      <c r="F140" s="128" t="s">
        <v>140</v>
      </c>
      <c r="J140" s="129">
        <f>BK140</f>
        <v>0</v>
      </c>
      <c r="L140" s="126"/>
      <c r="M140" s="130"/>
      <c r="N140" s="131"/>
      <c r="O140" s="131"/>
      <c r="P140" s="132">
        <f>P141+P150</f>
        <v>23.715851499999999</v>
      </c>
      <c r="Q140" s="131"/>
      <c r="R140" s="132">
        <f>R141+R150</f>
        <v>8.4421499999999983E-2</v>
      </c>
      <c r="S140" s="131"/>
      <c r="T140" s="133">
        <f>T141+T150</f>
        <v>8.2500000000000004E-2</v>
      </c>
      <c r="AR140" s="127" t="s">
        <v>74</v>
      </c>
      <c r="AT140" s="134" t="s">
        <v>68</v>
      </c>
      <c r="AU140" s="134" t="s">
        <v>69</v>
      </c>
      <c r="AY140" s="127" t="s">
        <v>122</v>
      </c>
      <c r="BK140" s="135">
        <f>BK141+BK150</f>
        <v>0</v>
      </c>
    </row>
    <row r="141" spans="1:65" s="12" customFormat="1" ht="22.9" customHeight="1">
      <c r="B141" s="126"/>
      <c r="D141" s="127" t="s">
        <v>68</v>
      </c>
      <c r="E141" s="136" t="s">
        <v>141</v>
      </c>
      <c r="F141" s="136" t="s">
        <v>142</v>
      </c>
      <c r="J141" s="137">
        <f>BK141</f>
        <v>0</v>
      </c>
      <c r="L141" s="126"/>
      <c r="M141" s="130"/>
      <c r="N141" s="131"/>
      <c r="O141" s="131"/>
      <c r="P141" s="132">
        <f>SUM(P142:P149)</f>
        <v>23.715851499999999</v>
      </c>
      <c r="Q141" s="131"/>
      <c r="R141" s="132">
        <f>SUM(R142:R149)</f>
        <v>8.4421499999999983E-2</v>
      </c>
      <c r="S141" s="131"/>
      <c r="T141" s="133">
        <f>SUM(T142:T149)</f>
        <v>8.2500000000000004E-2</v>
      </c>
      <c r="AR141" s="127" t="s">
        <v>74</v>
      </c>
      <c r="AT141" s="134" t="s">
        <v>68</v>
      </c>
      <c r="AU141" s="134" t="s">
        <v>74</v>
      </c>
      <c r="AY141" s="127" t="s">
        <v>122</v>
      </c>
      <c r="BK141" s="135">
        <f>SUM(BK142:BK149)</f>
        <v>0</v>
      </c>
    </row>
    <row r="142" spans="1:65" s="2" customFormat="1" ht="14.45" customHeight="1">
      <c r="A142" s="26"/>
      <c r="B142" s="138"/>
      <c r="C142" s="139" t="s">
        <v>175</v>
      </c>
      <c r="D142" s="139" t="s">
        <v>125</v>
      </c>
      <c r="E142" s="140" t="s">
        <v>399</v>
      </c>
      <c r="F142" s="141" t="s">
        <v>400</v>
      </c>
      <c r="G142" s="142" t="s">
        <v>189</v>
      </c>
      <c r="H142" s="143">
        <v>16.399999999999999</v>
      </c>
      <c r="I142" s="144">
        <v>0</v>
      </c>
      <c r="J142" s="144">
        <f t="shared" ref="J142:J149" si="10">ROUND(I142*H142,2)</f>
        <v>0</v>
      </c>
      <c r="K142" s="145"/>
      <c r="L142" s="27"/>
      <c r="M142" s="146" t="s">
        <v>1</v>
      </c>
      <c r="N142" s="147" t="s">
        <v>35</v>
      </c>
      <c r="O142" s="148">
        <v>0</v>
      </c>
      <c r="P142" s="148">
        <f t="shared" ref="P142:P149" si="11">O142*H142</f>
        <v>0</v>
      </c>
      <c r="Q142" s="148">
        <v>0</v>
      </c>
      <c r="R142" s="148">
        <f t="shared" ref="R142:R149" si="12">Q142*H142</f>
        <v>0</v>
      </c>
      <c r="S142" s="148">
        <v>0</v>
      </c>
      <c r="T142" s="149">
        <f t="shared" ref="T142:T149" si="1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84</v>
      </c>
      <c r="AT142" s="150" t="s">
        <v>125</v>
      </c>
      <c r="AU142" s="150" t="s">
        <v>78</v>
      </c>
      <c r="AY142" s="14" t="s">
        <v>122</v>
      </c>
      <c r="BE142" s="151">
        <f t="shared" ref="BE142:BE149" si="14">IF(N142="základná",J142,0)</f>
        <v>0</v>
      </c>
      <c r="BF142" s="151">
        <f t="shared" ref="BF142:BF149" si="15">IF(N142="znížená",J142,0)</f>
        <v>0</v>
      </c>
      <c r="BG142" s="151">
        <f t="shared" ref="BG142:BG149" si="16">IF(N142="zákl. prenesená",J142,0)</f>
        <v>0</v>
      </c>
      <c r="BH142" s="151">
        <f t="shared" ref="BH142:BH149" si="17">IF(N142="zníž. prenesená",J142,0)</f>
        <v>0</v>
      </c>
      <c r="BI142" s="151">
        <f t="shared" ref="BI142:BI149" si="18">IF(N142="nulová",J142,0)</f>
        <v>0</v>
      </c>
      <c r="BJ142" s="14" t="s">
        <v>78</v>
      </c>
      <c r="BK142" s="151">
        <f t="shared" ref="BK142:BK149" si="19">ROUND(I142*H142,2)</f>
        <v>0</v>
      </c>
      <c r="BL142" s="14" t="s">
        <v>84</v>
      </c>
      <c r="BM142" s="150" t="s">
        <v>401</v>
      </c>
    </row>
    <row r="143" spans="1:65" s="2" customFormat="1" ht="24.2" customHeight="1">
      <c r="A143" s="26"/>
      <c r="B143" s="138"/>
      <c r="C143" s="152" t="s">
        <v>182</v>
      </c>
      <c r="D143" s="152" t="s">
        <v>147</v>
      </c>
      <c r="E143" s="153" t="s">
        <v>402</v>
      </c>
      <c r="F143" s="154" t="s">
        <v>403</v>
      </c>
      <c r="G143" s="155" t="s">
        <v>150</v>
      </c>
      <c r="H143" s="156">
        <v>0.08</v>
      </c>
      <c r="I143" s="157">
        <v>0</v>
      </c>
      <c r="J143" s="157">
        <f t="shared" si="10"/>
        <v>0</v>
      </c>
      <c r="K143" s="158"/>
      <c r="L143" s="159"/>
      <c r="M143" s="160" t="s">
        <v>1</v>
      </c>
      <c r="N143" s="161" t="s">
        <v>35</v>
      </c>
      <c r="O143" s="148">
        <v>0</v>
      </c>
      <c r="P143" s="148">
        <f t="shared" si="11"/>
        <v>0</v>
      </c>
      <c r="Q143" s="148">
        <v>0</v>
      </c>
      <c r="R143" s="148">
        <f t="shared" si="12"/>
        <v>0</v>
      </c>
      <c r="S143" s="148">
        <v>0</v>
      </c>
      <c r="T143" s="149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151</v>
      </c>
      <c r="AT143" s="150" t="s">
        <v>147</v>
      </c>
      <c r="AU143" s="150" t="s">
        <v>78</v>
      </c>
      <c r="AY143" s="14" t="s">
        <v>122</v>
      </c>
      <c r="BE143" s="151">
        <f t="shared" si="14"/>
        <v>0</v>
      </c>
      <c r="BF143" s="151">
        <f t="shared" si="15"/>
        <v>0</v>
      </c>
      <c r="BG143" s="151">
        <f t="shared" si="16"/>
        <v>0</v>
      </c>
      <c r="BH143" s="151">
        <f t="shared" si="17"/>
        <v>0</v>
      </c>
      <c r="BI143" s="151">
        <f t="shared" si="18"/>
        <v>0</v>
      </c>
      <c r="BJ143" s="14" t="s">
        <v>78</v>
      </c>
      <c r="BK143" s="151">
        <f t="shared" si="19"/>
        <v>0</v>
      </c>
      <c r="BL143" s="14" t="s">
        <v>84</v>
      </c>
      <c r="BM143" s="150" t="s">
        <v>404</v>
      </c>
    </row>
    <row r="144" spans="1:65" s="2" customFormat="1" ht="24.2" customHeight="1">
      <c r="A144" s="26"/>
      <c r="B144" s="138"/>
      <c r="C144" s="139" t="s">
        <v>186</v>
      </c>
      <c r="D144" s="139" t="s">
        <v>125</v>
      </c>
      <c r="E144" s="140" t="s">
        <v>405</v>
      </c>
      <c r="F144" s="141" t="s">
        <v>406</v>
      </c>
      <c r="G144" s="142" t="s">
        <v>145</v>
      </c>
      <c r="H144" s="143">
        <v>8.25</v>
      </c>
      <c r="I144" s="144">
        <v>0</v>
      </c>
      <c r="J144" s="144">
        <f t="shared" si="10"/>
        <v>0</v>
      </c>
      <c r="K144" s="145"/>
      <c r="L144" s="27"/>
      <c r="M144" s="146" t="s">
        <v>1</v>
      </c>
      <c r="N144" s="147" t="s">
        <v>35</v>
      </c>
      <c r="O144" s="148">
        <v>0.41699999999999998</v>
      </c>
      <c r="P144" s="148">
        <f t="shared" si="11"/>
        <v>3.4402499999999998</v>
      </c>
      <c r="Q144" s="148">
        <v>0</v>
      </c>
      <c r="R144" s="148">
        <f t="shared" si="12"/>
        <v>0</v>
      </c>
      <c r="S144" s="148">
        <v>0.01</v>
      </c>
      <c r="T144" s="149">
        <f t="shared" si="13"/>
        <v>8.2500000000000004E-2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84</v>
      </c>
      <c r="AT144" s="150" t="s">
        <v>125</v>
      </c>
      <c r="AU144" s="150" t="s">
        <v>78</v>
      </c>
      <c r="AY144" s="14" t="s">
        <v>122</v>
      </c>
      <c r="BE144" s="151">
        <f t="shared" si="14"/>
        <v>0</v>
      </c>
      <c r="BF144" s="151">
        <f t="shared" si="15"/>
        <v>0</v>
      </c>
      <c r="BG144" s="151">
        <f t="shared" si="16"/>
        <v>0</v>
      </c>
      <c r="BH144" s="151">
        <f t="shared" si="17"/>
        <v>0</v>
      </c>
      <c r="BI144" s="151">
        <f t="shared" si="18"/>
        <v>0</v>
      </c>
      <c r="BJ144" s="14" t="s">
        <v>78</v>
      </c>
      <c r="BK144" s="151">
        <f t="shared" si="19"/>
        <v>0</v>
      </c>
      <c r="BL144" s="14" t="s">
        <v>84</v>
      </c>
      <c r="BM144" s="150" t="s">
        <v>407</v>
      </c>
    </row>
    <row r="145" spans="1:65" s="2" customFormat="1" ht="24.2" customHeight="1">
      <c r="A145" s="26"/>
      <c r="B145" s="138"/>
      <c r="C145" s="139" t="s">
        <v>191</v>
      </c>
      <c r="D145" s="139" t="s">
        <v>125</v>
      </c>
      <c r="E145" s="140" t="s">
        <v>408</v>
      </c>
      <c r="F145" s="141" t="s">
        <v>409</v>
      </c>
      <c r="G145" s="142" t="s">
        <v>145</v>
      </c>
      <c r="H145" s="143">
        <v>8.25</v>
      </c>
      <c r="I145" s="144">
        <v>0</v>
      </c>
      <c r="J145" s="144">
        <f t="shared" si="10"/>
        <v>0</v>
      </c>
      <c r="K145" s="145"/>
      <c r="L145" s="27"/>
      <c r="M145" s="146" t="s">
        <v>1</v>
      </c>
      <c r="N145" s="147" t="s">
        <v>35</v>
      </c>
      <c r="O145" s="148">
        <v>0.59711999999999998</v>
      </c>
      <c r="P145" s="148">
        <f t="shared" si="11"/>
        <v>4.92624</v>
      </c>
      <c r="Q145" s="148">
        <v>2.0000000000000002E-5</v>
      </c>
      <c r="R145" s="148">
        <f t="shared" si="12"/>
        <v>1.6500000000000003E-4</v>
      </c>
      <c r="S145" s="148">
        <v>0</v>
      </c>
      <c r="T145" s="149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84</v>
      </c>
      <c r="AT145" s="150" t="s">
        <v>125</v>
      </c>
      <c r="AU145" s="150" t="s">
        <v>78</v>
      </c>
      <c r="AY145" s="14" t="s">
        <v>122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4" t="s">
        <v>78</v>
      </c>
      <c r="BK145" s="151">
        <f t="shared" si="19"/>
        <v>0</v>
      </c>
      <c r="BL145" s="14" t="s">
        <v>84</v>
      </c>
      <c r="BM145" s="150" t="s">
        <v>410</v>
      </c>
    </row>
    <row r="146" spans="1:65" s="2" customFormat="1" ht="24.2" customHeight="1">
      <c r="A146" s="26"/>
      <c r="B146" s="138"/>
      <c r="C146" s="152" t="s">
        <v>195</v>
      </c>
      <c r="D146" s="152" t="s">
        <v>147</v>
      </c>
      <c r="E146" s="153" t="s">
        <v>411</v>
      </c>
      <c r="F146" s="154" t="s">
        <v>412</v>
      </c>
      <c r="G146" s="155" t="s">
        <v>145</v>
      </c>
      <c r="H146" s="156">
        <v>9.0749999999999993</v>
      </c>
      <c r="I146" s="157">
        <v>0</v>
      </c>
      <c r="J146" s="157">
        <f t="shared" si="10"/>
        <v>0</v>
      </c>
      <c r="K146" s="158"/>
      <c r="L146" s="159"/>
      <c r="M146" s="160" t="s">
        <v>1</v>
      </c>
      <c r="N146" s="161" t="s">
        <v>35</v>
      </c>
      <c r="O146" s="148">
        <v>0</v>
      </c>
      <c r="P146" s="148">
        <f t="shared" si="11"/>
        <v>0</v>
      </c>
      <c r="Q146" s="148">
        <v>8.8199999999999997E-3</v>
      </c>
      <c r="R146" s="148">
        <f t="shared" si="12"/>
        <v>8.0041499999999988E-2</v>
      </c>
      <c r="S146" s="148">
        <v>0</v>
      </c>
      <c r="T146" s="149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151</v>
      </c>
      <c r="AT146" s="150" t="s">
        <v>147</v>
      </c>
      <c r="AU146" s="150" t="s">
        <v>78</v>
      </c>
      <c r="AY146" s="14" t="s">
        <v>122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78</v>
      </c>
      <c r="BK146" s="151">
        <f t="shared" si="19"/>
        <v>0</v>
      </c>
      <c r="BL146" s="14" t="s">
        <v>84</v>
      </c>
      <c r="BM146" s="150" t="s">
        <v>413</v>
      </c>
    </row>
    <row r="147" spans="1:65" s="2" customFormat="1" ht="14.45" customHeight="1">
      <c r="A147" s="26"/>
      <c r="B147" s="138"/>
      <c r="C147" s="139" t="s">
        <v>201</v>
      </c>
      <c r="D147" s="139" t="s">
        <v>125</v>
      </c>
      <c r="E147" s="140" t="s">
        <v>414</v>
      </c>
      <c r="F147" s="141" t="s">
        <v>415</v>
      </c>
      <c r="G147" s="142" t="s">
        <v>189</v>
      </c>
      <c r="H147" s="143">
        <v>40</v>
      </c>
      <c r="I147" s="144">
        <v>0</v>
      </c>
      <c r="J147" s="144">
        <f t="shared" si="10"/>
        <v>0</v>
      </c>
      <c r="K147" s="145"/>
      <c r="L147" s="27"/>
      <c r="M147" s="146" t="s">
        <v>1</v>
      </c>
      <c r="N147" s="147" t="s">
        <v>35</v>
      </c>
      <c r="O147" s="148">
        <v>0.31240000000000001</v>
      </c>
      <c r="P147" s="148">
        <f t="shared" si="11"/>
        <v>12.496</v>
      </c>
      <c r="Q147" s="148">
        <v>6.0000000000000002E-5</v>
      </c>
      <c r="R147" s="148">
        <f t="shared" si="12"/>
        <v>2.4000000000000002E-3</v>
      </c>
      <c r="S147" s="148">
        <v>0</v>
      </c>
      <c r="T147" s="149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84</v>
      </c>
      <c r="AT147" s="150" t="s">
        <v>125</v>
      </c>
      <c r="AU147" s="150" t="s">
        <v>78</v>
      </c>
      <c r="AY147" s="14" t="s">
        <v>122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78</v>
      </c>
      <c r="BK147" s="151">
        <f t="shared" si="19"/>
        <v>0</v>
      </c>
      <c r="BL147" s="14" t="s">
        <v>84</v>
      </c>
      <c r="BM147" s="150" t="s">
        <v>416</v>
      </c>
    </row>
    <row r="148" spans="1:65" s="2" customFormat="1" ht="24.2" customHeight="1">
      <c r="A148" s="26"/>
      <c r="B148" s="138"/>
      <c r="C148" s="139" t="s">
        <v>205</v>
      </c>
      <c r="D148" s="139" t="s">
        <v>125</v>
      </c>
      <c r="E148" s="140" t="s">
        <v>417</v>
      </c>
      <c r="F148" s="141" t="s">
        <v>418</v>
      </c>
      <c r="G148" s="142" t="s">
        <v>145</v>
      </c>
      <c r="H148" s="143">
        <v>9.0749999999999993</v>
      </c>
      <c r="I148" s="144">
        <v>0</v>
      </c>
      <c r="J148" s="144">
        <f t="shared" si="10"/>
        <v>0</v>
      </c>
      <c r="K148" s="145"/>
      <c r="L148" s="27"/>
      <c r="M148" s="146" t="s">
        <v>1</v>
      </c>
      <c r="N148" s="147" t="s">
        <v>35</v>
      </c>
      <c r="O148" s="148">
        <v>0.31441999999999998</v>
      </c>
      <c r="P148" s="148">
        <f t="shared" si="11"/>
        <v>2.8533614999999997</v>
      </c>
      <c r="Q148" s="148">
        <v>2.0000000000000001E-4</v>
      </c>
      <c r="R148" s="148">
        <f t="shared" si="12"/>
        <v>1.815E-3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84</v>
      </c>
      <c r="AT148" s="150" t="s">
        <v>125</v>
      </c>
      <c r="AU148" s="150" t="s">
        <v>78</v>
      </c>
      <c r="AY148" s="14" t="s">
        <v>122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78</v>
      </c>
      <c r="BK148" s="151">
        <f t="shared" si="19"/>
        <v>0</v>
      </c>
      <c r="BL148" s="14" t="s">
        <v>84</v>
      </c>
      <c r="BM148" s="150" t="s">
        <v>419</v>
      </c>
    </row>
    <row r="149" spans="1:65" s="2" customFormat="1" ht="24.2" customHeight="1">
      <c r="A149" s="26"/>
      <c r="B149" s="138"/>
      <c r="C149" s="139" t="s">
        <v>7</v>
      </c>
      <c r="D149" s="139" t="s">
        <v>125</v>
      </c>
      <c r="E149" s="140" t="s">
        <v>420</v>
      </c>
      <c r="F149" s="141" t="s">
        <v>421</v>
      </c>
      <c r="G149" s="142" t="s">
        <v>178</v>
      </c>
      <c r="H149" s="143">
        <v>7.35</v>
      </c>
      <c r="I149" s="144">
        <v>0</v>
      </c>
      <c r="J149" s="144">
        <f t="shared" si="10"/>
        <v>0</v>
      </c>
      <c r="K149" s="145"/>
      <c r="L149" s="27"/>
      <c r="M149" s="146" t="s">
        <v>1</v>
      </c>
      <c r="N149" s="147" t="s">
        <v>35</v>
      </c>
      <c r="O149" s="148">
        <v>0</v>
      </c>
      <c r="P149" s="148">
        <f t="shared" si="11"/>
        <v>0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84</v>
      </c>
      <c r="AT149" s="150" t="s">
        <v>125</v>
      </c>
      <c r="AU149" s="150" t="s">
        <v>78</v>
      </c>
      <c r="AY149" s="14" t="s">
        <v>122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78</v>
      </c>
      <c r="BK149" s="151">
        <f t="shared" si="19"/>
        <v>0</v>
      </c>
      <c r="BL149" s="14" t="s">
        <v>84</v>
      </c>
      <c r="BM149" s="150" t="s">
        <v>422</v>
      </c>
    </row>
    <row r="150" spans="1:65" s="12" customFormat="1" ht="22.9" customHeight="1">
      <c r="B150" s="126"/>
      <c r="D150" s="127" t="s">
        <v>68</v>
      </c>
      <c r="E150" s="136" t="s">
        <v>423</v>
      </c>
      <c r="F150" s="136" t="s">
        <v>424</v>
      </c>
      <c r="J150" s="137">
        <f>BK150</f>
        <v>0</v>
      </c>
      <c r="L150" s="126"/>
      <c r="M150" s="130"/>
      <c r="N150" s="131"/>
      <c r="O150" s="131"/>
      <c r="P150" s="132">
        <f>SUM(P151:P153)</f>
        <v>0</v>
      </c>
      <c r="Q150" s="131"/>
      <c r="R150" s="132">
        <f>SUM(R151:R153)</f>
        <v>0</v>
      </c>
      <c r="S150" s="131"/>
      <c r="T150" s="133">
        <f>SUM(T151:T153)</f>
        <v>0</v>
      </c>
      <c r="AR150" s="127" t="s">
        <v>74</v>
      </c>
      <c r="AT150" s="134" t="s">
        <v>68</v>
      </c>
      <c r="AU150" s="134" t="s">
        <v>74</v>
      </c>
      <c r="AY150" s="127" t="s">
        <v>122</v>
      </c>
      <c r="BK150" s="135">
        <f>SUM(BK151:BK153)</f>
        <v>0</v>
      </c>
    </row>
    <row r="151" spans="1:65" s="2" customFormat="1" ht="24.2" customHeight="1">
      <c r="A151" s="26"/>
      <c r="B151" s="138"/>
      <c r="C151" s="139" t="s">
        <v>212</v>
      </c>
      <c r="D151" s="139" t="s">
        <v>125</v>
      </c>
      <c r="E151" s="140" t="s">
        <v>425</v>
      </c>
      <c r="F151" s="141" t="s">
        <v>426</v>
      </c>
      <c r="G151" s="142" t="s">
        <v>145</v>
      </c>
      <c r="H151" s="143">
        <v>66.78</v>
      </c>
      <c r="I151" s="144">
        <v>0</v>
      </c>
      <c r="J151" s="144">
        <f>ROUND(I151*H151,2)</f>
        <v>0</v>
      </c>
      <c r="K151" s="145"/>
      <c r="L151" s="27"/>
      <c r="M151" s="146" t="s">
        <v>1</v>
      </c>
      <c r="N151" s="147" t="s">
        <v>35</v>
      </c>
      <c r="O151" s="148">
        <v>0</v>
      </c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84</v>
      </c>
      <c r="AT151" s="150" t="s">
        <v>125</v>
      </c>
      <c r="AU151" s="150" t="s">
        <v>78</v>
      </c>
      <c r="AY151" s="14" t="s">
        <v>122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4" t="s">
        <v>78</v>
      </c>
      <c r="BK151" s="151">
        <f>ROUND(I151*H151,2)</f>
        <v>0</v>
      </c>
      <c r="BL151" s="14" t="s">
        <v>84</v>
      </c>
      <c r="BM151" s="150" t="s">
        <v>427</v>
      </c>
    </row>
    <row r="152" spans="1:65" s="2" customFormat="1" ht="37.9" customHeight="1">
      <c r="A152" s="26"/>
      <c r="B152" s="138"/>
      <c r="C152" s="139" t="s">
        <v>216</v>
      </c>
      <c r="D152" s="139" t="s">
        <v>125</v>
      </c>
      <c r="E152" s="140" t="s">
        <v>428</v>
      </c>
      <c r="F152" s="141" t="s">
        <v>429</v>
      </c>
      <c r="G152" s="142" t="s">
        <v>145</v>
      </c>
      <c r="H152" s="143">
        <v>66.78</v>
      </c>
      <c r="I152" s="144">
        <v>0</v>
      </c>
      <c r="J152" s="144">
        <f>ROUND(I152*H152,2)</f>
        <v>0</v>
      </c>
      <c r="K152" s="145"/>
      <c r="L152" s="27"/>
      <c r="M152" s="146" t="s">
        <v>1</v>
      </c>
      <c r="N152" s="147" t="s">
        <v>35</v>
      </c>
      <c r="O152" s="148">
        <v>0</v>
      </c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84</v>
      </c>
      <c r="AT152" s="150" t="s">
        <v>125</v>
      </c>
      <c r="AU152" s="150" t="s">
        <v>78</v>
      </c>
      <c r="AY152" s="14" t="s">
        <v>122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4" t="s">
        <v>78</v>
      </c>
      <c r="BK152" s="151">
        <f>ROUND(I152*H152,2)</f>
        <v>0</v>
      </c>
      <c r="BL152" s="14" t="s">
        <v>84</v>
      </c>
      <c r="BM152" s="150" t="s">
        <v>430</v>
      </c>
    </row>
    <row r="153" spans="1:65" s="2" customFormat="1" ht="14.45" customHeight="1">
      <c r="A153" s="26"/>
      <c r="B153" s="138"/>
      <c r="C153" s="139" t="s">
        <v>220</v>
      </c>
      <c r="D153" s="139" t="s">
        <v>125</v>
      </c>
      <c r="E153" s="140" t="s">
        <v>431</v>
      </c>
      <c r="F153" s="141" t="s">
        <v>432</v>
      </c>
      <c r="G153" s="142" t="s">
        <v>145</v>
      </c>
      <c r="H153" s="143">
        <v>66.78</v>
      </c>
      <c r="I153" s="144">
        <v>0</v>
      </c>
      <c r="J153" s="144">
        <f>ROUND(I153*H153,2)</f>
        <v>0</v>
      </c>
      <c r="K153" s="145"/>
      <c r="L153" s="27"/>
      <c r="M153" s="162" t="s">
        <v>1</v>
      </c>
      <c r="N153" s="163" t="s">
        <v>35</v>
      </c>
      <c r="O153" s="164">
        <v>0</v>
      </c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84</v>
      </c>
      <c r="AT153" s="150" t="s">
        <v>125</v>
      </c>
      <c r="AU153" s="150" t="s">
        <v>78</v>
      </c>
      <c r="AY153" s="14" t="s">
        <v>122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4" t="s">
        <v>78</v>
      </c>
      <c r="BK153" s="151">
        <f>ROUND(I153*H153,2)</f>
        <v>0</v>
      </c>
      <c r="BL153" s="14" t="s">
        <v>84</v>
      </c>
      <c r="BM153" s="150" t="s">
        <v>433</v>
      </c>
    </row>
    <row r="154" spans="1:65" s="2" customFormat="1" ht="6.95" customHeight="1">
      <c r="A154" s="26"/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27"/>
      <c r="M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</sheetData>
  <autoFilter ref="C122:K15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7"/>
  <sheetViews>
    <sheetView showGridLines="0" topLeftCell="A160" workbookViewId="0">
      <selection activeCell="J12" sqref="J1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7"/>
    </row>
    <row r="2" spans="1:46" s="1" customFormat="1" ht="36.950000000000003" customHeight="1">
      <c r="L2" s="199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93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0" t="str">
        <f>'Rekapitulácia stavby'!K6</f>
        <v>Obnova domu smútku a revitalizácia okolia cintorína Králiky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6" t="s">
        <v>434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18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8" t="s">
        <v>1</v>
      </c>
      <c r="F27" s="188"/>
      <c r="G27" s="188"/>
      <c r="H27" s="18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ROUND((SUM(BE123:BE146)),  2)</f>
        <v>0</v>
      </c>
      <c r="G33" s="26"/>
      <c r="H33" s="26"/>
      <c r="I33" s="95">
        <v>0.2</v>
      </c>
      <c r="J33" s="94">
        <f>ROUND(((SUM(BE123:BE146))*I33),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ROUND((SUM(BF123:BF146)),  2)</f>
        <v>0</v>
      </c>
      <c r="G34" s="26"/>
      <c r="H34" s="26"/>
      <c r="I34" s="95">
        <v>0.2</v>
      </c>
      <c r="J34" s="94">
        <f>ROUND(((SUM(BF123:BF146))*I34),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ROUND((SUM(BG123:BG146)),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ROUND((SUM(BH123:BH146)),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ROUND((SUM(BI123:BI146)),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Obnova domu smútku a revitalizácia okolia cintorína Králiky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6" t="str">
        <f>E9</f>
        <v>5 - Výkop ryhy + lapač strešných nečistôt + kanal. potrubie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Obec Králiky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>Obec Králiky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1:31" s="9" customFormat="1" ht="24.95" customHeight="1">
      <c r="B97" s="107"/>
      <c r="D97" s="108" t="s">
        <v>101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1:31" s="10" customFormat="1" ht="19.899999999999999" customHeight="1">
      <c r="B98" s="111"/>
      <c r="D98" s="112" t="s">
        <v>435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1:31" s="10" customFormat="1" ht="19.899999999999999" customHeight="1">
      <c r="B99" s="111"/>
      <c r="D99" s="112" t="s">
        <v>436</v>
      </c>
      <c r="E99" s="113"/>
      <c r="F99" s="113"/>
      <c r="G99" s="113"/>
      <c r="H99" s="113"/>
      <c r="I99" s="113"/>
      <c r="J99" s="114">
        <f>J131</f>
        <v>0</v>
      </c>
      <c r="L99" s="111"/>
    </row>
    <row r="100" spans="1:31" s="10" customFormat="1" ht="19.899999999999999" customHeight="1">
      <c r="B100" s="111"/>
      <c r="D100" s="112" t="s">
        <v>437</v>
      </c>
      <c r="E100" s="113"/>
      <c r="F100" s="113"/>
      <c r="G100" s="113"/>
      <c r="H100" s="113"/>
      <c r="I100" s="113"/>
      <c r="J100" s="114">
        <f>J134</f>
        <v>0</v>
      </c>
      <c r="L100" s="111"/>
    </row>
    <row r="101" spans="1:31" s="10" customFormat="1" ht="19.899999999999999" customHeight="1">
      <c r="B101" s="111"/>
      <c r="D101" s="112" t="s">
        <v>366</v>
      </c>
      <c r="E101" s="113"/>
      <c r="F101" s="113"/>
      <c r="G101" s="113"/>
      <c r="H101" s="113"/>
      <c r="I101" s="113"/>
      <c r="J101" s="114">
        <f>J137</f>
        <v>0</v>
      </c>
      <c r="L101" s="111"/>
    </row>
    <row r="102" spans="1:31" s="9" customFormat="1" ht="24.95" customHeight="1">
      <c r="B102" s="107"/>
      <c r="D102" s="108" t="s">
        <v>103</v>
      </c>
      <c r="E102" s="109"/>
      <c r="F102" s="109"/>
      <c r="G102" s="109"/>
      <c r="H102" s="109"/>
      <c r="I102" s="109"/>
      <c r="J102" s="110">
        <f>J139</f>
        <v>0</v>
      </c>
      <c r="L102" s="107"/>
    </row>
    <row r="103" spans="1:31" s="10" customFormat="1" ht="19.899999999999999" customHeight="1">
      <c r="B103" s="111"/>
      <c r="D103" s="112" t="s">
        <v>438</v>
      </c>
      <c r="E103" s="113"/>
      <c r="F103" s="113"/>
      <c r="G103" s="113"/>
      <c r="H103" s="113"/>
      <c r="I103" s="113"/>
      <c r="J103" s="114">
        <f>J140</f>
        <v>0</v>
      </c>
      <c r="L103" s="111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108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0" t="str">
        <f>E7</f>
        <v>Obnova domu smútku a revitalizácia okolia cintorína Králiky</v>
      </c>
      <c r="F113" s="201"/>
      <c r="G113" s="201"/>
      <c r="H113" s="201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94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66" t="str">
        <f>E9</f>
        <v>5 - Výkop ryhy + lapač strešných nečistôt + kanal. potrubie</v>
      </c>
      <c r="F115" s="202"/>
      <c r="G115" s="202"/>
      <c r="H115" s="202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>Obec Králiky</v>
      </c>
      <c r="G117" s="26"/>
      <c r="H117" s="26"/>
      <c r="I117" s="23" t="s">
        <v>19</v>
      </c>
      <c r="J117" s="49" t="str">
        <f>IF(J12="","",J12)</f>
        <v/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20</v>
      </c>
      <c r="D119" s="26"/>
      <c r="E119" s="26"/>
      <c r="F119" s="21" t="str">
        <f>E15</f>
        <v>Obec Králiky</v>
      </c>
      <c r="G119" s="26"/>
      <c r="H119" s="26"/>
      <c r="I119" s="23" t="s">
        <v>25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23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5"/>
      <c r="B122" s="116"/>
      <c r="C122" s="117" t="s">
        <v>109</v>
      </c>
      <c r="D122" s="118" t="s">
        <v>54</v>
      </c>
      <c r="E122" s="118" t="s">
        <v>50</v>
      </c>
      <c r="F122" s="118" t="s">
        <v>51</v>
      </c>
      <c r="G122" s="118" t="s">
        <v>110</v>
      </c>
      <c r="H122" s="118" t="s">
        <v>111</v>
      </c>
      <c r="I122" s="118" t="s">
        <v>112</v>
      </c>
      <c r="J122" s="119" t="s">
        <v>98</v>
      </c>
      <c r="K122" s="120" t="s">
        <v>113</v>
      </c>
      <c r="L122" s="121"/>
      <c r="M122" s="56" t="s">
        <v>1</v>
      </c>
      <c r="N122" s="57" t="s">
        <v>33</v>
      </c>
      <c r="O122" s="57" t="s">
        <v>114</v>
      </c>
      <c r="P122" s="57" t="s">
        <v>115</v>
      </c>
      <c r="Q122" s="57" t="s">
        <v>116</v>
      </c>
      <c r="R122" s="57" t="s">
        <v>117</v>
      </c>
      <c r="S122" s="57" t="s">
        <v>118</v>
      </c>
      <c r="T122" s="58" t="s">
        <v>119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2" customFormat="1" ht="22.9" customHeight="1">
      <c r="A123" s="26"/>
      <c r="B123" s="27"/>
      <c r="C123" s="63" t="s">
        <v>99</v>
      </c>
      <c r="D123" s="26"/>
      <c r="E123" s="26"/>
      <c r="F123" s="26"/>
      <c r="G123" s="26"/>
      <c r="H123" s="26"/>
      <c r="I123" s="26"/>
      <c r="J123" s="122">
        <f>BK123</f>
        <v>0</v>
      </c>
      <c r="K123" s="26"/>
      <c r="L123" s="27"/>
      <c r="M123" s="59"/>
      <c r="N123" s="50"/>
      <c r="O123" s="60"/>
      <c r="P123" s="123">
        <f>P124+P139</f>
        <v>1.7749999999999999</v>
      </c>
      <c r="Q123" s="60"/>
      <c r="R123" s="123">
        <f>R124+R139</f>
        <v>0</v>
      </c>
      <c r="S123" s="60"/>
      <c r="T123" s="124">
        <f>T124+T139</f>
        <v>1.3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100</v>
      </c>
      <c r="BK123" s="125">
        <f>BK124+BK139</f>
        <v>0</v>
      </c>
    </row>
    <row r="124" spans="1:65" s="12" customFormat="1" ht="25.9" customHeight="1">
      <c r="B124" s="126"/>
      <c r="D124" s="127" t="s">
        <v>68</v>
      </c>
      <c r="E124" s="128" t="s">
        <v>120</v>
      </c>
      <c r="F124" s="128" t="s">
        <v>121</v>
      </c>
      <c r="J124" s="129">
        <f>BK124</f>
        <v>0</v>
      </c>
      <c r="L124" s="126"/>
      <c r="M124" s="130"/>
      <c r="N124" s="131"/>
      <c r="O124" s="131"/>
      <c r="P124" s="132">
        <f>P125+P131+P134+P137</f>
        <v>1.7749999999999999</v>
      </c>
      <c r="Q124" s="131"/>
      <c r="R124" s="132">
        <f>R125+R131+R134+R137</f>
        <v>0</v>
      </c>
      <c r="S124" s="131"/>
      <c r="T124" s="133">
        <f>T125+T131+T134+T137</f>
        <v>1.3</v>
      </c>
      <c r="AR124" s="127" t="s">
        <v>74</v>
      </c>
      <c r="AT124" s="134" t="s">
        <v>68</v>
      </c>
      <c r="AU124" s="134" t="s">
        <v>69</v>
      </c>
      <c r="AY124" s="127" t="s">
        <v>122</v>
      </c>
      <c r="BK124" s="135">
        <f>BK125+BK131+BK134+BK137</f>
        <v>0</v>
      </c>
    </row>
    <row r="125" spans="1:65" s="12" customFormat="1" ht="22.9" customHeight="1">
      <c r="B125" s="126"/>
      <c r="D125" s="127" t="s">
        <v>68</v>
      </c>
      <c r="E125" s="136" t="s">
        <v>74</v>
      </c>
      <c r="F125" s="136" t="s">
        <v>439</v>
      </c>
      <c r="J125" s="137">
        <f>BK125</f>
        <v>0</v>
      </c>
      <c r="L125" s="126"/>
      <c r="M125" s="130"/>
      <c r="N125" s="131"/>
      <c r="O125" s="131"/>
      <c r="P125" s="132">
        <f>SUM(P126:P130)</f>
        <v>0</v>
      </c>
      <c r="Q125" s="131"/>
      <c r="R125" s="132">
        <f>SUM(R126:R130)</f>
        <v>0</v>
      </c>
      <c r="S125" s="131"/>
      <c r="T125" s="133">
        <f>SUM(T126:T130)</f>
        <v>0</v>
      </c>
      <c r="AR125" s="127" t="s">
        <v>74</v>
      </c>
      <c r="AT125" s="134" t="s">
        <v>68</v>
      </c>
      <c r="AU125" s="134" t="s">
        <v>74</v>
      </c>
      <c r="AY125" s="127" t="s">
        <v>122</v>
      </c>
      <c r="BK125" s="135">
        <f>SUM(BK126:BK130)</f>
        <v>0</v>
      </c>
    </row>
    <row r="126" spans="1:65" s="2" customFormat="1" ht="24.2" customHeight="1">
      <c r="A126" s="26"/>
      <c r="B126" s="138"/>
      <c r="C126" s="139" t="s">
        <v>74</v>
      </c>
      <c r="D126" s="139" t="s">
        <v>125</v>
      </c>
      <c r="E126" s="140" t="s">
        <v>440</v>
      </c>
      <c r="F126" s="141" t="s">
        <v>441</v>
      </c>
      <c r="G126" s="142" t="s">
        <v>150</v>
      </c>
      <c r="H126" s="143">
        <v>2.59</v>
      </c>
      <c r="I126" s="144">
        <v>0</v>
      </c>
      <c r="J126" s="144">
        <f>ROUND(I126*H126,2)</f>
        <v>0</v>
      </c>
      <c r="K126" s="145"/>
      <c r="L126" s="27"/>
      <c r="M126" s="146" t="s">
        <v>1</v>
      </c>
      <c r="N126" s="147" t="s">
        <v>35</v>
      </c>
      <c r="O126" s="148">
        <v>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84</v>
      </c>
      <c r="AT126" s="150" t="s">
        <v>125</v>
      </c>
      <c r="AU126" s="150" t="s">
        <v>78</v>
      </c>
      <c r="AY126" s="14" t="s">
        <v>122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4" t="s">
        <v>78</v>
      </c>
      <c r="BK126" s="151">
        <f>ROUND(I126*H126,2)</f>
        <v>0</v>
      </c>
      <c r="BL126" s="14" t="s">
        <v>84</v>
      </c>
      <c r="BM126" s="150" t="s">
        <v>442</v>
      </c>
    </row>
    <row r="127" spans="1:65" s="2" customFormat="1" ht="24.2" customHeight="1">
      <c r="A127" s="26"/>
      <c r="B127" s="138"/>
      <c r="C127" s="139" t="s">
        <v>78</v>
      </c>
      <c r="D127" s="139" t="s">
        <v>125</v>
      </c>
      <c r="E127" s="140" t="s">
        <v>443</v>
      </c>
      <c r="F127" s="141" t="s">
        <v>444</v>
      </c>
      <c r="G127" s="142" t="s">
        <v>150</v>
      </c>
      <c r="H127" s="143">
        <v>3.51</v>
      </c>
      <c r="I127" s="144">
        <v>0</v>
      </c>
      <c r="J127" s="144">
        <f>ROUND(I127*H127,2)</f>
        <v>0</v>
      </c>
      <c r="K127" s="145"/>
      <c r="L127" s="27"/>
      <c r="M127" s="146" t="s">
        <v>1</v>
      </c>
      <c r="N127" s="147" t="s">
        <v>35</v>
      </c>
      <c r="O127" s="148">
        <v>0</v>
      </c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84</v>
      </c>
      <c r="AT127" s="150" t="s">
        <v>125</v>
      </c>
      <c r="AU127" s="150" t="s">
        <v>78</v>
      </c>
      <c r="AY127" s="14" t="s">
        <v>122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4" t="s">
        <v>78</v>
      </c>
      <c r="BK127" s="151">
        <f>ROUND(I127*H127,2)</f>
        <v>0</v>
      </c>
      <c r="BL127" s="14" t="s">
        <v>84</v>
      </c>
      <c r="BM127" s="150" t="s">
        <v>445</v>
      </c>
    </row>
    <row r="128" spans="1:65" s="2" customFormat="1" ht="24.2" customHeight="1">
      <c r="A128" s="26"/>
      <c r="B128" s="138"/>
      <c r="C128" s="139" t="s">
        <v>81</v>
      </c>
      <c r="D128" s="139" t="s">
        <v>125</v>
      </c>
      <c r="E128" s="140" t="s">
        <v>446</v>
      </c>
      <c r="F128" s="141" t="s">
        <v>447</v>
      </c>
      <c r="G128" s="142" t="s">
        <v>150</v>
      </c>
      <c r="H128" s="143">
        <v>3.51</v>
      </c>
      <c r="I128" s="144">
        <v>0</v>
      </c>
      <c r="J128" s="144">
        <f>ROUND(I128*H128,2)</f>
        <v>0</v>
      </c>
      <c r="K128" s="145"/>
      <c r="L128" s="27"/>
      <c r="M128" s="146" t="s">
        <v>1</v>
      </c>
      <c r="N128" s="147" t="s">
        <v>35</v>
      </c>
      <c r="O128" s="148">
        <v>0</v>
      </c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84</v>
      </c>
      <c r="AT128" s="150" t="s">
        <v>125</v>
      </c>
      <c r="AU128" s="150" t="s">
        <v>78</v>
      </c>
      <c r="AY128" s="14" t="s">
        <v>122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4" t="s">
        <v>78</v>
      </c>
      <c r="BK128" s="151">
        <f>ROUND(I128*H128,2)</f>
        <v>0</v>
      </c>
      <c r="BL128" s="14" t="s">
        <v>84</v>
      </c>
      <c r="BM128" s="150" t="s">
        <v>448</v>
      </c>
    </row>
    <row r="129" spans="1:65" s="2" customFormat="1" ht="24.2" customHeight="1">
      <c r="A129" s="26"/>
      <c r="B129" s="138"/>
      <c r="C129" s="139" t="s">
        <v>84</v>
      </c>
      <c r="D129" s="139" t="s">
        <v>125</v>
      </c>
      <c r="E129" s="140" t="s">
        <v>449</v>
      </c>
      <c r="F129" s="141" t="s">
        <v>450</v>
      </c>
      <c r="G129" s="142" t="s">
        <v>150</v>
      </c>
      <c r="H129" s="143">
        <v>3.51</v>
      </c>
      <c r="I129" s="144">
        <v>0</v>
      </c>
      <c r="J129" s="144">
        <f>ROUND(I129*H129,2)</f>
        <v>0</v>
      </c>
      <c r="K129" s="145"/>
      <c r="L129" s="27"/>
      <c r="M129" s="146" t="s">
        <v>1</v>
      </c>
      <c r="N129" s="147" t="s">
        <v>35</v>
      </c>
      <c r="O129" s="148">
        <v>0</v>
      </c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84</v>
      </c>
      <c r="AT129" s="150" t="s">
        <v>125</v>
      </c>
      <c r="AU129" s="150" t="s">
        <v>78</v>
      </c>
      <c r="AY129" s="14" t="s">
        <v>122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4" t="s">
        <v>78</v>
      </c>
      <c r="BK129" s="151">
        <f>ROUND(I129*H129,2)</f>
        <v>0</v>
      </c>
      <c r="BL129" s="14" t="s">
        <v>84</v>
      </c>
      <c r="BM129" s="150" t="s">
        <v>451</v>
      </c>
    </row>
    <row r="130" spans="1:65" s="2" customFormat="1" ht="24.2" customHeight="1">
      <c r="A130" s="26"/>
      <c r="B130" s="138"/>
      <c r="C130" s="139" t="s">
        <v>87</v>
      </c>
      <c r="D130" s="139" t="s">
        <v>125</v>
      </c>
      <c r="E130" s="140" t="s">
        <v>452</v>
      </c>
      <c r="F130" s="141" t="s">
        <v>453</v>
      </c>
      <c r="G130" s="142" t="s">
        <v>145</v>
      </c>
      <c r="H130" s="143">
        <v>6.1</v>
      </c>
      <c r="I130" s="144">
        <v>0</v>
      </c>
      <c r="J130" s="144">
        <f>ROUND(I130*H130,2)</f>
        <v>0</v>
      </c>
      <c r="K130" s="145"/>
      <c r="L130" s="27"/>
      <c r="M130" s="146" t="s">
        <v>1</v>
      </c>
      <c r="N130" s="147" t="s">
        <v>35</v>
      </c>
      <c r="O130" s="148">
        <v>0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84</v>
      </c>
      <c r="AT130" s="150" t="s">
        <v>125</v>
      </c>
      <c r="AU130" s="150" t="s">
        <v>78</v>
      </c>
      <c r="AY130" s="14" t="s">
        <v>122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4" t="s">
        <v>78</v>
      </c>
      <c r="BK130" s="151">
        <f>ROUND(I130*H130,2)</f>
        <v>0</v>
      </c>
      <c r="BL130" s="14" t="s">
        <v>84</v>
      </c>
      <c r="BM130" s="150" t="s">
        <v>454</v>
      </c>
    </row>
    <row r="131" spans="1:65" s="12" customFormat="1" ht="22.9" customHeight="1">
      <c r="B131" s="126"/>
      <c r="D131" s="127" t="s">
        <v>68</v>
      </c>
      <c r="E131" s="136" t="s">
        <v>78</v>
      </c>
      <c r="F131" s="136" t="s">
        <v>455</v>
      </c>
      <c r="J131" s="137">
        <f>BK131</f>
        <v>0</v>
      </c>
      <c r="L131" s="126"/>
      <c r="M131" s="130"/>
      <c r="N131" s="131"/>
      <c r="O131" s="131"/>
      <c r="P131" s="132">
        <f>SUM(P132:P133)</f>
        <v>0</v>
      </c>
      <c r="Q131" s="131"/>
      <c r="R131" s="132">
        <f>SUM(R132:R133)</f>
        <v>0</v>
      </c>
      <c r="S131" s="131"/>
      <c r="T131" s="133">
        <f>SUM(T132:T133)</f>
        <v>0</v>
      </c>
      <c r="AR131" s="127" t="s">
        <v>74</v>
      </c>
      <c r="AT131" s="134" t="s">
        <v>68</v>
      </c>
      <c r="AU131" s="134" t="s">
        <v>74</v>
      </c>
      <c r="AY131" s="127" t="s">
        <v>122</v>
      </c>
      <c r="BK131" s="135">
        <f>SUM(BK132:BK133)</f>
        <v>0</v>
      </c>
    </row>
    <row r="132" spans="1:65" s="2" customFormat="1" ht="24.2" customHeight="1">
      <c r="A132" s="26"/>
      <c r="B132" s="138"/>
      <c r="C132" s="139" t="s">
        <v>90</v>
      </c>
      <c r="D132" s="139" t="s">
        <v>125</v>
      </c>
      <c r="E132" s="140" t="s">
        <v>456</v>
      </c>
      <c r="F132" s="141" t="s">
        <v>457</v>
      </c>
      <c r="G132" s="142" t="s">
        <v>150</v>
      </c>
      <c r="H132" s="143">
        <v>6.1</v>
      </c>
      <c r="I132" s="144">
        <v>0</v>
      </c>
      <c r="J132" s="144">
        <f>ROUND(I132*H132,2)</f>
        <v>0</v>
      </c>
      <c r="K132" s="145"/>
      <c r="L132" s="27"/>
      <c r="M132" s="146" t="s">
        <v>1</v>
      </c>
      <c r="N132" s="147" t="s">
        <v>35</v>
      </c>
      <c r="O132" s="148">
        <v>0</v>
      </c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84</v>
      </c>
      <c r="AT132" s="150" t="s">
        <v>125</v>
      </c>
      <c r="AU132" s="150" t="s">
        <v>78</v>
      </c>
      <c r="AY132" s="14" t="s">
        <v>122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4" t="s">
        <v>78</v>
      </c>
      <c r="BK132" s="151">
        <f>ROUND(I132*H132,2)</f>
        <v>0</v>
      </c>
      <c r="BL132" s="14" t="s">
        <v>84</v>
      </c>
      <c r="BM132" s="150" t="s">
        <v>458</v>
      </c>
    </row>
    <row r="133" spans="1:65" s="2" customFormat="1" ht="14.45" customHeight="1">
      <c r="A133" s="26"/>
      <c r="B133" s="138"/>
      <c r="C133" s="139" t="s">
        <v>153</v>
      </c>
      <c r="D133" s="139" t="s">
        <v>125</v>
      </c>
      <c r="E133" s="140" t="s">
        <v>459</v>
      </c>
      <c r="F133" s="141" t="s">
        <v>460</v>
      </c>
      <c r="G133" s="142" t="s">
        <v>189</v>
      </c>
      <c r="H133" s="143">
        <v>25.9</v>
      </c>
      <c r="I133" s="144">
        <v>0</v>
      </c>
      <c r="J133" s="144">
        <f>ROUND(I133*H133,2)</f>
        <v>0</v>
      </c>
      <c r="K133" s="145"/>
      <c r="L133" s="27"/>
      <c r="M133" s="146" t="s">
        <v>1</v>
      </c>
      <c r="N133" s="147" t="s">
        <v>35</v>
      </c>
      <c r="O133" s="148">
        <v>0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84</v>
      </c>
      <c r="AT133" s="150" t="s">
        <v>125</v>
      </c>
      <c r="AU133" s="150" t="s">
        <v>78</v>
      </c>
      <c r="AY133" s="14" t="s">
        <v>122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4" t="s">
        <v>78</v>
      </c>
      <c r="BK133" s="151">
        <f>ROUND(I133*H133,2)</f>
        <v>0</v>
      </c>
      <c r="BL133" s="14" t="s">
        <v>84</v>
      </c>
      <c r="BM133" s="150" t="s">
        <v>461</v>
      </c>
    </row>
    <row r="134" spans="1:65" s="12" customFormat="1" ht="22.9" customHeight="1">
      <c r="B134" s="126"/>
      <c r="D134" s="127" t="s">
        <v>68</v>
      </c>
      <c r="E134" s="136" t="s">
        <v>87</v>
      </c>
      <c r="F134" s="136" t="s">
        <v>462</v>
      </c>
      <c r="J134" s="137">
        <f>BK134</f>
        <v>0</v>
      </c>
      <c r="L134" s="126"/>
      <c r="M134" s="130"/>
      <c r="N134" s="131"/>
      <c r="O134" s="131"/>
      <c r="P134" s="132">
        <f>SUM(P135:P136)</f>
        <v>1.7749999999999999</v>
      </c>
      <c r="Q134" s="131"/>
      <c r="R134" s="132">
        <f>SUM(R135:R136)</f>
        <v>0</v>
      </c>
      <c r="S134" s="131"/>
      <c r="T134" s="133">
        <f>SUM(T135:T136)</f>
        <v>1.3</v>
      </c>
      <c r="AR134" s="127" t="s">
        <v>74</v>
      </c>
      <c r="AT134" s="134" t="s">
        <v>68</v>
      </c>
      <c r="AU134" s="134" t="s">
        <v>74</v>
      </c>
      <c r="AY134" s="127" t="s">
        <v>122</v>
      </c>
      <c r="BK134" s="135">
        <f>SUM(BK135:BK136)</f>
        <v>0</v>
      </c>
    </row>
    <row r="135" spans="1:65" s="2" customFormat="1" ht="24.2" customHeight="1">
      <c r="A135" s="26"/>
      <c r="B135" s="138"/>
      <c r="C135" s="139" t="s">
        <v>151</v>
      </c>
      <c r="D135" s="139" t="s">
        <v>125</v>
      </c>
      <c r="E135" s="140" t="s">
        <v>463</v>
      </c>
      <c r="F135" s="141" t="s">
        <v>464</v>
      </c>
      <c r="G135" s="142" t="s">
        <v>145</v>
      </c>
      <c r="H135" s="143">
        <v>5</v>
      </c>
      <c r="I135" s="144">
        <v>0</v>
      </c>
      <c r="J135" s="144">
        <f>ROUND(I135*H135,2)</f>
        <v>0</v>
      </c>
      <c r="K135" s="145"/>
      <c r="L135" s="27"/>
      <c r="M135" s="146" t="s">
        <v>1</v>
      </c>
      <c r="N135" s="147" t="s">
        <v>35</v>
      </c>
      <c r="O135" s="148">
        <v>0.35499999999999998</v>
      </c>
      <c r="P135" s="148">
        <f>O135*H135</f>
        <v>1.7749999999999999</v>
      </c>
      <c r="Q135" s="148">
        <v>0</v>
      </c>
      <c r="R135" s="148">
        <f>Q135*H135</f>
        <v>0</v>
      </c>
      <c r="S135" s="148">
        <v>0.26</v>
      </c>
      <c r="T135" s="149">
        <f>S135*H135</f>
        <v>1.3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84</v>
      </c>
      <c r="AT135" s="150" t="s">
        <v>125</v>
      </c>
      <c r="AU135" s="150" t="s">
        <v>78</v>
      </c>
      <c r="AY135" s="14" t="s">
        <v>122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4" t="s">
        <v>78</v>
      </c>
      <c r="BK135" s="151">
        <f>ROUND(I135*H135,2)</f>
        <v>0</v>
      </c>
      <c r="BL135" s="14" t="s">
        <v>84</v>
      </c>
      <c r="BM135" s="150" t="s">
        <v>465</v>
      </c>
    </row>
    <row r="136" spans="1:65" s="2" customFormat="1" ht="24.2" customHeight="1">
      <c r="A136" s="26"/>
      <c r="B136" s="138"/>
      <c r="C136" s="139" t="s">
        <v>123</v>
      </c>
      <c r="D136" s="139" t="s">
        <v>125</v>
      </c>
      <c r="E136" s="140" t="s">
        <v>466</v>
      </c>
      <c r="F136" s="141" t="s">
        <v>467</v>
      </c>
      <c r="G136" s="142" t="s">
        <v>145</v>
      </c>
      <c r="H136" s="143">
        <v>5</v>
      </c>
      <c r="I136" s="144">
        <v>0</v>
      </c>
      <c r="J136" s="144">
        <f>ROUND(I136*H136,2)</f>
        <v>0</v>
      </c>
      <c r="K136" s="145"/>
      <c r="L136" s="27"/>
      <c r="M136" s="146" t="s">
        <v>1</v>
      </c>
      <c r="N136" s="147" t="s">
        <v>35</v>
      </c>
      <c r="O136" s="148">
        <v>0</v>
      </c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84</v>
      </c>
      <c r="AT136" s="150" t="s">
        <v>125</v>
      </c>
      <c r="AU136" s="150" t="s">
        <v>78</v>
      </c>
      <c r="AY136" s="14" t="s">
        <v>122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4" t="s">
        <v>78</v>
      </c>
      <c r="BK136" s="151">
        <f>ROUND(I136*H136,2)</f>
        <v>0</v>
      </c>
      <c r="BL136" s="14" t="s">
        <v>84</v>
      </c>
      <c r="BM136" s="150" t="s">
        <v>468</v>
      </c>
    </row>
    <row r="137" spans="1:65" s="12" customFormat="1" ht="22.9" customHeight="1">
      <c r="B137" s="126"/>
      <c r="D137" s="127" t="s">
        <v>68</v>
      </c>
      <c r="E137" s="136" t="s">
        <v>90</v>
      </c>
      <c r="F137" s="136" t="s">
        <v>369</v>
      </c>
      <c r="J137" s="137">
        <f>BK137</f>
        <v>0</v>
      </c>
      <c r="L137" s="126"/>
      <c r="M137" s="130"/>
      <c r="N137" s="131"/>
      <c r="O137" s="131"/>
      <c r="P137" s="132">
        <f>P138</f>
        <v>0</v>
      </c>
      <c r="Q137" s="131"/>
      <c r="R137" s="132">
        <f>R138</f>
        <v>0</v>
      </c>
      <c r="S137" s="131"/>
      <c r="T137" s="133">
        <f>T138</f>
        <v>0</v>
      </c>
      <c r="AR137" s="127" t="s">
        <v>74</v>
      </c>
      <c r="AT137" s="134" t="s">
        <v>68</v>
      </c>
      <c r="AU137" s="134" t="s">
        <v>74</v>
      </c>
      <c r="AY137" s="127" t="s">
        <v>122</v>
      </c>
      <c r="BK137" s="135">
        <f>BK138</f>
        <v>0</v>
      </c>
    </row>
    <row r="138" spans="1:65" s="2" customFormat="1" ht="14.45" customHeight="1">
      <c r="A138" s="26"/>
      <c r="B138" s="138"/>
      <c r="C138" s="139" t="s">
        <v>163</v>
      </c>
      <c r="D138" s="139" t="s">
        <v>125</v>
      </c>
      <c r="E138" s="140" t="s">
        <v>469</v>
      </c>
      <c r="F138" s="141" t="s">
        <v>470</v>
      </c>
      <c r="G138" s="142" t="s">
        <v>150</v>
      </c>
      <c r="H138" s="143">
        <v>2.59</v>
      </c>
      <c r="I138" s="144">
        <v>0</v>
      </c>
      <c r="J138" s="144">
        <f>ROUND(I138*H138,2)</f>
        <v>0</v>
      </c>
      <c r="K138" s="145"/>
      <c r="L138" s="27"/>
      <c r="M138" s="146" t="s">
        <v>1</v>
      </c>
      <c r="N138" s="147" t="s">
        <v>35</v>
      </c>
      <c r="O138" s="148">
        <v>0</v>
      </c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84</v>
      </c>
      <c r="AT138" s="150" t="s">
        <v>125</v>
      </c>
      <c r="AU138" s="150" t="s">
        <v>78</v>
      </c>
      <c r="AY138" s="14" t="s">
        <v>122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4" t="s">
        <v>78</v>
      </c>
      <c r="BK138" s="151">
        <f>ROUND(I138*H138,2)</f>
        <v>0</v>
      </c>
      <c r="BL138" s="14" t="s">
        <v>84</v>
      </c>
      <c r="BM138" s="150" t="s">
        <v>471</v>
      </c>
    </row>
    <row r="139" spans="1:65" s="12" customFormat="1" ht="25.9" customHeight="1">
      <c r="B139" s="126"/>
      <c r="D139" s="127" t="s">
        <v>68</v>
      </c>
      <c r="E139" s="128" t="s">
        <v>139</v>
      </c>
      <c r="F139" s="128" t="s">
        <v>140</v>
      </c>
      <c r="J139" s="129">
        <f>BK139</f>
        <v>0</v>
      </c>
      <c r="L139" s="126"/>
      <c r="M139" s="130"/>
      <c r="N139" s="131"/>
      <c r="O139" s="131"/>
      <c r="P139" s="132">
        <f>P140</f>
        <v>0</v>
      </c>
      <c r="Q139" s="131"/>
      <c r="R139" s="132">
        <f>R140</f>
        <v>0</v>
      </c>
      <c r="S139" s="131"/>
      <c r="T139" s="133">
        <f>T140</f>
        <v>0</v>
      </c>
      <c r="AR139" s="127" t="s">
        <v>74</v>
      </c>
      <c r="AT139" s="134" t="s">
        <v>68</v>
      </c>
      <c r="AU139" s="134" t="s">
        <v>69</v>
      </c>
      <c r="AY139" s="127" t="s">
        <v>122</v>
      </c>
      <c r="BK139" s="135">
        <f>BK140</f>
        <v>0</v>
      </c>
    </row>
    <row r="140" spans="1:65" s="12" customFormat="1" ht="22.9" customHeight="1">
      <c r="B140" s="126"/>
      <c r="D140" s="127" t="s">
        <v>68</v>
      </c>
      <c r="E140" s="136" t="s">
        <v>472</v>
      </c>
      <c r="F140" s="136" t="s">
        <v>473</v>
      </c>
      <c r="J140" s="137">
        <f>BK140</f>
        <v>0</v>
      </c>
      <c r="L140" s="126"/>
      <c r="M140" s="130"/>
      <c r="N140" s="131"/>
      <c r="O140" s="131"/>
      <c r="P140" s="132">
        <f>SUM(P141:P146)</f>
        <v>0</v>
      </c>
      <c r="Q140" s="131"/>
      <c r="R140" s="132">
        <f>SUM(R141:R146)</f>
        <v>0</v>
      </c>
      <c r="S140" s="131"/>
      <c r="T140" s="133">
        <f>SUM(T141:T146)</f>
        <v>0</v>
      </c>
      <c r="AR140" s="127" t="s">
        <v>74</v>
      </c>
      <c r="AT140" s="134" t="s">
        <v>68</v>
      </c>
      <c r="AU140" s="134" t="s">
        <v>74</v>
      </c>
      <c r="AY140" s="127" t="s">
        <v>122</v>
      </c>
      <c r="BK140" s="135">
        <f>SUM(BK141:BK146)</f>
        <v>0</v>
      </c>
    </row>
    <row r="141" spans="1:65" s="2" customFormat="1" ht="24.2" customHeight="1">
      <c r="A141" s="26"/>
      <c r="B141" s="138"/>
      <c r="C141" s="139" t="s">
        <v>167</v>
      </c>
      <c r="D141" s="139" t="s">
        <v>125</v>
      </c>
      <c r="E141" s="140" t="s">
        <v>474</v>
      </c>
      <c r="F141" s="141" t="s">
        <v>475</v>
      </c>
      <c r="G141" s="142" t="s">
        <v>145</v>
      </c>
      <c r="H141" s="143">
        <v>15.9</v>
      </c>
      <c r="I141" s="144">
        <v>0</v>
      </c>
      <c r="J141" s="144">
        <f t="shared" ref="J141:J146" si="0">ROUND(I141*H141,2)</f>
        <v>0</v>
      </c>
      <c r="K141" s="145"/>
      <c r="L141" s="27"/>
      <c r="M141" s="146" t="s">
        <v>1</v>
      </c>
      <c r="N141" s="147" t="s">
        <v>35</v>
      </c>
      <c r="O141" s="148">
        <v>0</v>
      </c>
      <c r="P141" s="148">
        <f t="shared" ref="P141:P146" si="1">O141*H141</f>
        <v>0</v>
      </c>
      <c r="Q141" s="148">
        <v>0</v>
      </c>
      <c r="R141" s="148">
        <f t="shared" ref="R141:R146" si="2">Q141*H141</f>
        <v>0</v>
      </c>
      <c r="S141" s="148">
        <v>0</v>
      </c>
      <c r="T141" s="149">
        <f t="shared" ref="T141:T146" si="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84</v>
      </c>
      <c r="AT141" s="150" t="s">
        <v>125</v>
      </c>
      <c r="AU141" s="150" t="s">
        <v>78</v>
      </c>
      <c r="AY141" s="14" t="s">
        <v>122</v>
      </c>
      <c r="BE141" s="151">
        <f t="shared" ref="BE141:BE146" si="4">IF(N141="základná",J141,0)</f>
        <v>0</v>
      </c>
      <c r="BF141" s="151">
        <f t="shared" ref="BF141:BF146" si="5">IF(N141="znížená",J141,0)</f>
        <v>0</v>
      </c>
      <c r="BG141" s="151">
        <f t="shared" ref="BG141:BG146" si="6">IF(N141="zákl. prenesená",J141,0)</f>
        <v>0</v>
      </c>
      <c r="BH141" s="151">
        <f t="shared" ref="BH141:BH146" si="7">IF(N141="zníž. prenesená",J141,0)</f>
        <v>0</v>
      </c>
      <c r="BI141" s="151">
        <f t="shared" ref="BI141:BI146" si="8">IF(N141="nulová",J141,0)</f>
        <v>0</v>
      </c>
      <c r="BJ141" s="14" t="s">
        <v>78</v>
      </c>
      <c r="BK141" s="151">
        <f t="shared" ref="BK141:BK146" si="9">ROUND(I141*H141,2)</f>
        <v>0</v>
      </c>
      <c r="BL141" s="14" t="s">
        <v>84</v>
      </c>
      <c r="BM141" s="150" t="s">
        <v>476</v>
      </c>
    </row>
    <row r="142" spans="1:65" s="2" customFormat="1" ht="14.45" customHeight="1">
      <c r="A142" s="26"/>
      <c r="B142" s="138"/>
      <c r="C142" s="152" t="s">
        <v>171</v>
      </c>
      <c r="D142" s="152" t="s">
        <v>147</v>
      </c>
      <c r="E142" s="153" t="s">
        <v>477</v>
      </c>
      <c r="F142" s="154" t="s">
        <v>478</v>
      </c>
      <c r="G142" s="155" t="s">
        <v>479</v>
      </c>
      <c r="H142" s="156">
        <v>7.95</v>
      </c>
      <c r="I142" s="157">
        <v>0</v>
      </c>
      <c r="J142" s="157">
        <f t="shared" si="0"/>
        <v>0</v>
      </c>
      <c r="K142" s="158"/>
      <c r="L142" s="159"/>
      <c r="M142" s="160" t="s">
        <v>1</v>
      </c>
      <c r="N142" s="161" t="s">
        <v>35</v>
      </c>
      <c r="O142" s="148">
        <v>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151</v>
      </c>
      <c r="AT142" s="150" t="s">
        <v>147</v>
      </c>
      <c r="AU142" s="150" t="s">
        <v>78</v>
      </c>
      <c r="AY142" s="14" t="s">
        <v>122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78</v>
      </c>
      <c r="BK142" s="151">
        <f t="shared" si="9"/>
        <v>0</v>
      </c>
      <c r="BL142" s="14" t="s">
        <v>84</v>
      </c>
      <c r="BM142" s="150" t="s">
        <v>480</v>
      </c>
    </row>
    <row r="143" spans="1:65" s="2" customFormat="1" ht="24.2" customHeight="1">
      <c r="A143" s="26"/>
      <c r="B143" s="138"/>
      <c r="C143" s="139" t="s">
        <v>175</v>
      </c>
      <c r="D143" s="139" t="s">
        <v>125</v>
      </c>
      <c r="E143" s="140" t="s">
        <v>481</v>
      </c>
      <c r="F143" s="141" t="s">
        <v>482</v>
      </c>
      <c r="G143" s="142" t="s">
        <v>145</v>
      </c>
      <c r="H143" s="143">
        <v>15.9</v>
      </c>
      <c r="I143" s="144">
        <v>0</v>
      </c>
      <c r="J143" s="144">
        <f t="shared" si="0"/>
        <v>0</v>
      </c>
      <c r="K143" s="145"/>
      <c r="L143" s="27"/>
      <c r="M143" s="146" t="s">
        <v>1</v>
      </c>
      <c r="N143" s="147" t="s">
        <v>35</v>
      </c>
      <c r="O143" s="148">
        <v>0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84</v>
      </c>
      <c r="AT143" s="150" t="s">
        <v>125</v>
      </c>
      <c r="AU143" s="150" t="s">
        <v>78</v>
      </c>
      <c r="AY143" s="14" t="s">
        <v>122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78</v>
      </c>
      <c r="BK143" s="151">
        <f t="shared" si="9"/>
        <v>0</v>
      </c>
      <c r="BL143" s="14" t="s">
        <v>84</v>
      </c>
      <c r="BM143" s="150" t="s">
        <v>483</v>
      </c>
    </row>
    <row r="144" spans="1:65" s="2" customFormat="1" ht="14.45" customHeight="1">
      <c r="A144" s="26"/>
      <c r="B144" s="138"/>
      <c r="C144" s="152" t="s">
        <v>182</v>
      </c>
      <c r="D144" s="152" t="s">
        <v>147</v>
      </c>
      <c r="E144" s="153" t="s">
        <v>484</v>
      </c>
      <c r="F144" s="154" t="s">
        <v>485</v>
      </c>
      <c r="G144" s="155" t="s">
        <v>145</v>
      </c>
      <c r="H144" s="156">
        <v>18.3</v>
      </c>
      <c r="I144" s="157">
        <v>0</v>
      </c>
      <c r="J144" s="157">
        <f t="shared" si="0"/>
        <v>0</v>
      </c>
      <c r="K144" s="158"/>
      <c r="L144" s="159"/>
      <c r="M144" s="160" t="s">
        <v>1</v>
      </c>
      <c r="N144" s="161" t="s">
        <v>35</v>
      </c>
      <c r="O144" s="148">
        <v>0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151</v>
      </c>
      <c r="AT144" s="150" t="s">
        <v>147</v>
      </c>
      <c r="AU144" s="150" t="s">
        <v>78</v>
      </c>
      <c r="AY144" s="14" t="s">
        <v>122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78</v>
      </c>
      <c r="BK144" s="151">
        <f t="shared" si="9"/>
        <v>0</v>
      </c>
      <c r="BL144" s="14" t="s">
        <v>84</v>
      </c>
      <c r="BM144" s="150" t="s">
        <v>486</v>
      </c>
    </row>
    <row r="145" spans="1:65" s="2" customFormat="1" ht="14.45" customHeight="1">
      <c r="A145" s="26"/>
      <c r="B145" s="138"/>
      <c r="C145" s="139" t="s">
        <v>186</v>
      </c>
      <c r="D145" s="139" t="s">
        <v>125</v>
      </c>
      <c r="E145" s="140" t="s">
        <v>487</v>
      </c>
      <c r="F145" s="141" t="s">
        <v>488</v>
      </c>
      <c r="G145" s="142" t="s">
        <v>189</v>
      </c>
      <c r="H145" s="143">
        <v>15.9</v>
      </c>
      <c r="I145" s="144">
        <v>0</v>
      </c>
      <c r="J145" s="144">
        <f t="shared" si="0"/>
        <v>0</v>
      </c>
      <c r="K145" s="145"/>
      <c r="L145" s="27"/>
      <c r="M145" s="146" t="s">
        <v>1</v>
      </c>
      <c r="N145" s="147" t="s">
        <v>35</v>
      </c>
      <c r="O145" s="148">
        <v>0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84</v>
      </c>
      <c r="AT145" s="150" t="s">
        <v>125</v>
      </c>
      <c r="AU145" s="150" t="s">
        <v>78</v>
      </c>
      <c r="AY145" s="14" t="s">
        <v>122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78</v>
      </c>
      <c r="BK145" s="151">
        <f t="shared" si="9"/>
        <v>0</v>
      </c>
      <c r="BL145" s="14" t="s">
        <v>84</v>
      </c>
      <c r="BM145" s="150" t="s">
        <v>489</v>
      </c>
    </row>
    <row r="146" spans="1:65" s="2" customFormat="1" ht="24.2" customHeight="1">
      <c r="A146" s="26"/>
      <c r="B146" s="138"/>
      <c r="C146" s="139" t="s">
        <v>191</v>
      </c>
      <c r="D146" s="139" t="s">
        <v>125</v>
      </c>
      <c r="E146" s="140" t="s">
        <v>490</v>
      </c>
      <c r="F146" s="141" t="s">
        <v>491</v>
      </c>
      <c r="G146" s="142" t="s">
        <v>178</v>
      </c>
      <c r="H146" s="143">
        <v>1.53</v>
      </c>
      <c r="I146" s="144">
        <v>0</v>
      </c>
      <c r="J146" s="144">
        <f t="shared" si="0"/>
        <v>0</v>
      </c>
      <c r="K146" s="145"/>
      <c r="L146" s="27"/>
      <c r="M146" s="162" t="s">
        <v>1</v>
      </c>
      <c r="N146" s="163" t="s">
        <v>35</v>
      </c>
      <c r="O146" s="164">
        <v>0</v>
      </c>
      <c r="P146" s="164">
        <f t="shared" si="1"/>
        <v>0</v>
      </c>
      <c r="Q146" s="164">
        <v>0</v>
      </c>
      <c r="R146" s="164">
        <f t="shared" si="2"/>
        <v>0</v>
      </c>
      <c r="S146" s="164">
        <v>0</v>
      </c>
      <c r="T146" s="16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84</v>
      </c>
      <c r="AT146" s="150" t="s">
        <v>125</v>
      </c>
      <c r="AU146" s="150" t="s">
        <v>78</v>
      </c>
      <c r="AY146" s="14" t="s">
        <v>122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78</v>
      </c>
      <c r="BK146" s="151">
        <f t="shared" si="9"/>
        <v>0</v>
      </c>
      <c r="BL146" s="14" t="s">
        <v>84</v>
      </c>
      <c r="BM146" s="150" t="s">
        <v>492</v>
      </c>
    </row>
    <row r="147" spans="1:65" s="2" customFormat="1" ht="6.95" customHeight="1">
      <c r="A147" s="26"/>
      <c r="B147" s="41"/>
      <c r="C147" s="42"/>
      <c r="D147" s="42"/>
      <c r="E147" s="42"/>
      <c r="F147" s="42"/>
      <c r="G147" s="42"/>
      <c r="H147" s="42"/>
      <c r="I147" s="42"/>
      <c r="J147" s="42"/>
      <c r="K147" s="42"/>
      <c r="L147" s="27"/>
      <c r="M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</sheetData>
  <autoFilter ref="C122:K14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8"/>
  <sheetViews>
    <sheetView showGridLines="0" topLeftCell="A227" workbookViewId="0">
      <selection activeCell="J12" sqref="J1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7"/>
    </row>
    <row r="2" spans="1:46" s="1" customFormat="1" ht="36.950000000000003" customHeight="1">
      <c r="L2" s="199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4" t="s">
        <v>92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93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0" t="str">
        <f>'Rekapitulácia stavby'!K6</f>
        <v>Obnova domu smútku a revitalizácia okolia cintorína Králiky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94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6" t="s">
        <v>493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18</v>
      </c>
      <c r="F15" s="26"/>
      <c r="G15" s="26"/>
      <c r="H15" s="26"/>
      <c r="I15" s="23" t="s">
        <v>22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88" t="s">
        <v>1</v>
      </c>
      <c r="F27" s="188"/>
      <c r="G27" s="188"/>
      <c r="H27" s="18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ROUND(J117,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ROUND((SUM(BE117:BE147)),  2)</f>
        <v>0</v>
      </c>
      <c r="G33" s="26"/>
      <c r="H33" s="26"/>
      <c r="I33" s="95">
        <v>0.2</v>
      </c>
      <c r="J33" s="94">
        <f>ROUND(((SUM(BE117:BE147))*I33),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ROUND((SUM(BF117:BF147)),  2)</f>
        <v>0</v>
      </c>
      <c r="G34" s="26"/>
      <c r="H34" s="26"/>
      <c r="I34" s="95">
        <v>0.2</v>
      </c>
      <c r="J34" s="94">
        <f>ROUND(((SUM(BF117:BF147))*I34),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ROUND((SUM(BG117:BG147)),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ROUND((SUM(BH117:BH147)),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ROUND((SUM(BI117:BI147)),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Obnova domu smútku a revitalizácia okolia cintorína Králiky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6" t="str">
        <f>E9</f>
        <v>6 - Bleskozvod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Obec Králiky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>Obec Králiky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97</v>
      </c>
      <c r="D94" s="96"/>
      <c r="E94" s="96"/>
      <c r="F94" s="96"/>
      <c r="G94" s="96"/>
      <c r="H94" s="96"/>
      <c r="I94" s="96"/>
      <c r="J94" s="105" t="s">
        <v>98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99</v>
      </c>
      <c r="D96" s="26"/>
      <c r="E96" s="26"/>
      <c r="F96" s="26"/>
      <c r="G96" s="26"/>
      <c r="H96" s="26"/>
      <c r="I96" s="26"/>
      <c r="J96" s="65">
        <f>J117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100</v>
      </c>
    </row>
    <row r="97" spans="1:31" s="9" customFormat="1" ht="24.95" customHeight="1">
      <c r="B97" s="107"/>
      <c r="D97" s="108" t="s">
        <v>494</v>
      </c>
      <c r="E97" s="109"/>
      <c r="F97" s="109"/>
      <c r="G97" s="109"/>
      <c r="H97" s="109"/>
      <c r="I97" s="109"/>
      <c r="J97" s="110">
        <f>J118</f>
        <v>0</v>
      </c>
      <c r="L97" s="107"/>
    </row>
    <row r="98" spans="1:31" s="2" customFormat="1" ht="21.75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2" customFormat="1" ht="6.95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3" spans="1:31" s="2" customFormat="1" ht="6.95" customHeight="1">
      <c r="A103" s="26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24.95" customHeight="1">
      <c r="A104" s="26"/>
      <c r="B104" s="27"/>
      <c r="C104" s="18" t="s">
        <v>108</v>
      </c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2" customHeight="1">
      <c r="A106" s="26"/>
      <c r="B106" s="27"/>
      <c r="C106" s="23" t="s">
        <v>13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6.5" customHeight="1">
      <c r="A107" s="26"/>
      <c r="B107" s="27"/>
      <c r="C107" s="26"/>
      <c r="D107" s="26"/>
      <c r="E107" s="200" t="str">
        <f>E7</f>
        <v>Obnova domu smútku a revitalizácia okolia cintorína Králiky</v>
      </c>
      <c r="F107" s="201"/>
      <c r="G107" s="201"/>
      <c r="H107" s="201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94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166" t="str">
        <f>E9</f>
        <v>6 - Bleskozvod</v>
      </c>
      <c r="F109" s="202"/>
      <c r="G109" s="202"/>
      <c r="H109" s="202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17</v>
      </c>
      <c r="D111" s="26"/>
      <c r="E111" s="26"/>
      <c r="F111" s="21" t="str">
        <f>F12</f>
        <v>Obec Králiky</v>
      </c>
      <c r="G111" s="26"/>
      <c r="H111" s="26"/>
      <c r="I111" s="23" t="s">
        <v>19</v>
      </c>
      <c r="J111" s="49" t="str">
        <f>IF(J12="","",J12)</f>
        <v/>
      </c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5.2" customHeight="1">
      <c r="A113" s="26"/>
      <c r="B113" s="27"/>
      <c r="C113" s="23" t="s">
        <v>20</v>
      </c>
      <c r="D113" s="26"/>
      <c r="E113" s="26"/>
      <c r="F113" s="21" t="str">
        <f>E15</f>
        <v>Obec Králiky</v>
      </c>
      <c r="G113" s="26"/>
      <c r="H113" s="26"/>
      <c r="I113" s="23" t="s">
        <v>25</v>
      </c>
      <c r="J113" s="24" t="str">
        <f>E21</f>
        <v xml:space="preserve"> 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23</v>
      </c>
      <c r="D114" s="26"/>
      <c r="E114" s="26"/>
      <c r="F114" s="21" t="str">
        <f>IF(E18="","",E18)</f>
        <v xml:space="preserve"> </v>
      </c>
      <c r="G114" s="26"/>
      <c r="H114" s="26"/>
      <c r="I114" s="23" t="s">
        <v>27</v>
      </c>
      <c r="J114" s="24" t="str">
        <f>E24</f>
        <v xml:space="preserve"> 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0.3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11" customFormat="1" ht="29.25" customHeight="1">
      <c r="A116" s="115"/>
      <c r="B116" s="116"/>
      <c r="C116" s="117" t="s">
        <v>109</v>
      </c>
      <c r="D116" s="118" t="s">
        <v>54</v>
      </c>
      <c r="E116" s="118" t="s">
        <v>50</v>
      </c>
      <c r="F116" s="118" t="s">
        <v>51</v>
      </c>
      <c r="G116" s="118" t="s">
        <v>110</v>
      </c>
      <c r="H116" s="118" t="s">
        <v>111</v>
      </c>
      <c r="I116" s="118" t="s">
        <v>112</v>
      </c>
      <c r="J116" s="119" t="s">
        <v>98</v>
      </c>
      <c r="K116" s="120" t="s">
        <v>113</v>
      </c>
      <c r="L116" s="121"/>
      <c r="M116" s="56" t="s">
        <v>1</v>
      </c>
      <c r="N116" s="57" t="s">
        <v>33</v>
      </c>
      <c r="O116" s="57" t="s">
        <v>114</v>
      </c>
      <c r="P116" s="57" t="s">
        <v>115</v>
      </c>
      <c r="Q116" s="57" t="s">
        <v>116</v>
      </c>
      <c r="R116" s="57" t="s">
        <v>117</v>
      </c>
      <c r="S116" s="57" t="s">
        <v>118</v>
      </c>
      <c r="T116" s="58" t="s">
        <v>119</v>
      </c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</row>
    <row r="117" spans="1:65" s="2" customFormat="1" ht="22.9" customHeight="1">
      <c r="A117" s="26"/>
      <c r="B117" s="27"/>
      <c r="C117" s="63" t="s">
        <v>99</v>
      </c>
      <c r="D117" s="26"/>
      <c r="E117" s="26"/>
      <c r="F117" s="26"/>
      <c r="G117" s="26"/>
      <c r="H117" s="26"/>
      <c r="I117" s="26"/>
      <c r="J117" s="122">
        <f>BK117</f>
        <v>0</v>
      </c>
      <c r="K117" s="26"/>
      <c r="L117" s="27"/>
      <c r="M117" s="59"/>
      <c r="N117" s="50"/>
      <c r="O117" s="60"/>
      <c r="P117" s="123">
        <f>P118</f>
        <v>0</v>
      </c>
      <c r="Q117" s="60"/>
      <c r="R117" s="123">
        <f>R118</f>
        <v>0</v>
      </c>
      <c r="S117" s="60"/>
      <c r="T117" s="124">
        <f>T118</f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T117" s="14" t="s">
        <v>68</v>
      </c>
      <c r="AU117" s="14" t="s">
        <v>100</v>
      </c>
      <c r="BK117" s="125">
        <f>BK118</f>
        <v>0</v>
      </c>
    </row>
    <row r="118" spans="1:65" s="12" customFormat="1" ht="25.9" customHeight="1">
      <c r="B118" s="126"/>
      <c r="D118" s="127" t="s">
        <v>68</v>
      </c>
      <c r="E118" s="128" t="s">
        <v>495</v>
      </c>
      <c r="F118" s="128" t="s">
        <v>496</v>
      </c>
      <c r="J118" s="129">
        <f>BK118</f>
        <v>0</v>
      </c>
      <c r="L118" s="126"/>
      <c r="M118" s="130"/>
      <c r="N118" s="131"/>
      <c r="O118" s="131"/>
      <c r="P118" s="132">
        <f>SUM(P119:P147)</f>
        <v>0</v>
      </c>
      <c r="Q118" s="131"/>
      <c r="R118" s="132">
        <f>SUM(R119:R147)</f>
        <v>0</v>
      </c>
      <c r="S118" s="131"/>
      <c r="T118" s="133">
        <f>SUM(T119:T147)</f>
        <v>0</v>
      </c>
      <c r="AR118" s="127" t="s">
        <v>74</v>
      </c>
      <c r="AT118" s="134" t="s">
        <v>68</v>
      </c>
      <c r="AU118" s="134" t="s">
        <v>69</v>
      </c>
      <c r="AY118" s="127" t="s">
        <v>122</v>
      </c>
      <c r="BK118" s="135">
        <f>SUM(BK119:BK147)</f>
        <v>0</v>
      </c>
    </row>
    <row r="119" spans="1:65" s="2" customFormat="1" ht="24.2" customHeight="1">
      <c r="A119" s="26"/>
      <c r="B119" s="138"/>
      <c r="C119" s="139" t="s">
        <v>74</v>
      </c>
      <c r="D119" s="139" t="s">
        <v>125</v>
      </c>
      <c r="E119" s="140" t="s">
        <v>497</v>
      </c>
      <c r="F119" s="141" t="s">
        <v>498</v>
      </c>
      <c r="G119" s="142" t="s">
        <v>189</v>
      </c>
      <c r="H119" s="143">
        <v>10</v>
      </c>
      <c r="I119" s="144">
        <v>0</v>
      </c>
      <c r="J119" s="144">
        <f t="shared" ref="J119:J147" si="0">ROUND(I119*H119,2)</f>
        <v>0</v>
      </c>
      <c r="K119" s="145"/>
      <c r="L119" s="27"/>
      <c r="M119" s="146" t="s">
        <v>1</v>
      </c>
      <c r="N119" s="147" t="s">
        <v>35</v>
      </c>
      <c r="O119" s="148">
        <v>0</v>
      </c>
      <c r="P119" s="148">
        <f t="shared" ref="P119:P147" si="1">O119*H119</f>
        <v>0</v>
      </c>
      <c r="Q119" s="148">
        <v>0</v>
      </c>
      <c r="R119" s="148">
        <f t="shared" ref="R119:R147" si="2">Q119*H119</f>
        <v>0</v>
      </c>
      <c r="S119" s="148">
        <v>0</v>
      </c>
      <c r="T119" s="149">
        <f t="shared" ref="T119:T147" si="3">S119*H119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R119" s="150" t="s">
        <v>84</v>
      </c>
      <c r="AT119" s="150" t="s">
        <v>125</v>
      </c>
      <c r="AU119" s="150" t="s">
        <v>74</v>
      </c>
      <c r="AY119" s="14" t="s">
        <v>122</v>
      </c>
      <c r="BE119" s="151">
        <f t="shared" ref="BE119:BE147" si="4">IF(N119="základná",J119,0)</f>
        <v>0</v>
      </c>
      <c r="BF119" s="151">
        <f t="shared" ref="BF119:BF147" si="5">IF(N119="znížená",J119,0)</f>
        <v>0</v>
      </c>
      <c r="BG119" s="151">
        <f t="shared" ref="BG119:BG147" si="6">IF(N119="zákl. prenesená",J119,0)</f>
        <v>0</v>
      </c>
      <c r="BH119" s="151">
        <f t="shared" ref="BH119:BH147" si="7">IF(N119="zníž. prenesená",J119,0)</f>
        <v>0</v>
      </c>
      <c r="BI119" s="151">
        <f t="shared" ref="BI119:BI147" si="8">IF(N119="nulová",J119,0)</f>
        <v>0</v>
      </c>
      <c r="BJ119" s="14" t="s">
        <v>78</v>
      </c>
      <c r="BK119" s="151">
        <f t="shared" ref="BK119:BK147" si="9">ROUND(I119*H119,2)</f>
        <v>0</v>
      </c>
      <c r="BL119" s="14" t="s">
        <v>84</v>
      </c>
      <c r="BM119" s="150" t="s">
        <v>499</v>
      </c>
    </row>
    <row r="120" spans="1:65" s="2" customFormat="1" ht="14.45" customHeight="1">
      <c r="A120" s="26"/>
      <c r="B120" s="138"/>
      <c r="C120" s="152" t="s">
        <v>78</v>
      </c>
      <c r="D120" s="152" t="s">
        <v>147</v>
      </c>
      <c r="E120" s="153" t="s">
        <v>500</v>
      </c>
      <c r="F120" s="154" t="s">
        <v>501</v>
      </c>
      <c r="G120" s="155" t="s">
        <v>479</v>
      </c>
      <c r="H120" s="156">
        <v>6.7</v>
      </c>
      <c r="I120" s="157">
        <v>0</v>
      </c>
      <c r="J120" s="157">
        <f t="shared" si="0"/>
        <v>0</v>
      </c>
      <c r="K120" s="158"/>
      <c r="L120" s="159"/>
      <c r="M120" s="160" t="s">
        <v>1</v>
      </c>
      <c r="N120" s="161" t="s">
        <v>35</v>
      </c>
      <c r="O120" s="148">
        <v>0</v>
      </c>
      <c r="P120" s="148">
        <f t="shared" si="1"/>
        <v>0</v>
      </c>
      <c r="Q120" s="148">
        <v>0</v>
      </c>
      <c r="R120" s="148">
        <f t="shared" si="2"/>
        <v>0</v>
      </c>
      <c r="S120" s="148">
        <v>0</v>
      </c>
      <c r="T120" s="149">
        <f t="shared" si="3"/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50" t="s">
        <v>151</v>
      </c>
      <c r="AT120" s="150" t="s">
        <v>147</v>
      </c>
      <c r="AU120" s="150" t="s">
        <v>74</v>
      </c>
      <c r="AY120" s="14" t="s">
        <v>122</v>
      </c>
      <c r="BE120" s="151">
        <f t="shared" si="4"/>
        <v>0</v>
      </c>
      <c r="BF120" s="151">
        <f t="shared" si="5"/>
        <v>0</v>
      </c>
      <c r="BG120" s="151">
        <f t="shared" si="6"/>
        <v>0</v>
      </c>
      <c r="BH120" s="151">
        <f t="shared" si="7"/>
        <v>0</v>
      </c>
      <c r="BI120" s="151">
        <f t="shared" si="8"/>
        <v>0</v>
      </c>
      <c r="BJ120" s="14" t="s">
        <v>78</v>
      </c>
      <c r="BK120" s="151">
        <f t="shared" si="9"/>
        <v>0</v>
      </c>
      <c r="BL120" s="14" t="s">
        <v>84</v>
      </c>
      <c r="BM120" s="150" t="s">
        <v>502</v>
      </c>
    </row>
    <row r="121" spans="1:65" s="2" customFormat="1" ht="24.2" customHeight="1">
      <c r="A121" s="26"/>
      <c r="B121" s="138"/>
      <c r="C121" s="139" t="s">
        <v>81</v>
      </c>
      <c r="D121" s="139" t="s">
        <v>125</v>
      </c>
      <c r="E121" s="140" t="s">
        <v>503</v>
      </c>
      <c r="F121" s="141" t="s">
        <v>504</v>
      </c>
      <c r="G121" s="142" t="s">
        <v>189</v>
      </c>
      <c r="H121" s="143">
        <v>60</v>
      </c>
      <c r="I121" s="144">
        <v>0</v>
      </c>
      <c r="J121" s="144">
        <f t="shared" si="0"/>
        <v>0</v>
      </c>
      <c r="K121" s="145"/>
      <c r="L121" s="27"/>
      <c r="M121" s="146" t="s">
        <v>1</v>
      </c>
      <c r="N121" s="147" t="s">
        <v>35</v>
      </c>
      <c r="O121" s="148">
        <v>0</v>
      </c>
      <c r="P121" s="148">
        <f t="shared" si="1"/>
        <v>0</v>
      </c>
      <c r="Q121" s="148">
        <v>0</v>
      </c>
      <c r="R121" s="148">
        <f t="shared" si="2"/>
        <v>0</v>
      </c>
      <c r="S121" s="148">
        <v>0</v>
      </c>
      <c r="T121" s="149">
        <f t="shared" si="3"/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84</v>
      </c>
      <c r="AT121" s="150" t="s">
        <v>125</v>
      </c>
      <c r="AU121" s="150" t="s">
        <v>74</v>
      </c>
      <c r="AY121" s="14" t="s">
        <v>122</v>
      </c>
      <c r="BE121" s="151">
        <f t="shared" si="4"/>
        <v>0</v>
      </c>
      <c r="BF121" s="151">
        <f t="shared" si="5"/>
        <v>0</v>
      </c>
      <c r="BG121" s="151">
        <f t="shared" si="6"/>
        <v>0</v>
      </c>
      <c r="BH121" s="151">
        <f t="shared" si="7"/>
        <v>0</v>
      </c>
      <c r="BI121" s="151">
        <f t="shared" si="8"/>
        <v>0</v>
      </c>
      <c r="BJ121" s="14" t="s">
        <v>78</v>
      </c>
      <c r="BK121" s="151">
        <f t="shared" si="9"/>
        <v>0</v>
      </c>
      <c r="BL121" s="14" t="s">
        <v>84</v>
      </c>
      <c r="BM121" s="150" t="s">
        <v>505</v>
      </c>
    </row>
    <row r="122" spans="1:65" s="2" customFormat="1" ht="14.45" customHeight="1">
      <c r="A122" s="26"/>
      <c r="B122" s="138"/>
      <c r="C122" s="152" t="s">
        <v>84</v>
      </c>
      <c r="D122" s="152" t="s">
        <v>147</v>
      </c>
      <c r="E122" s="153" t="s">
        <v>506</v>
      </c>
      <c r="F122" s="154" t="s">
        <v>507</v>
      </c>
      <c r="G122" s="155" t="s">
        <v>479</v>
      </c>
      <c r="H122" s="156">
        <v>25</v>
      </c>
      <c r="I122" s="157">
        <v>0</v>
      </c>
      <c r="J122" s="157">
        <f t="shared" si="0"/>
        <v>0</v>
      </c>
      <c r="K122" s="158"/>
      <c r="L122" s="159"/>
      <c r="M122" s="160" t="s">
        <v>1</v>
      </c>
      <c r="N122" s="161" t="s">
        <v>35</v>
      </c>
      <c r="O122" s="148">
        <v>0</v>
      </c>
      <c r="P122" s="148">
        <f t="shared" si="1"/>
        <v>0</v>
      </c>
      <c r="Q122" s="148">
        <v>0</v>
      </c>
      <c r="R122" s="148">
        <f t="shared" si="2"/>
        <v>0</v>
      </c>
      <c r="S122" s="148">
        <v>0</v>
      </c>
      <c r="T122" s="149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151</v>
      </c>
      <c r="AT122" s="150" t="s">
        <v>147</v>
      </c>
      <c r="AU122" s="150" t="s">
        <v>74</v>
      </c>
      <c r="AY122" s="14" t="s">
        <v>122</v>
      </c>
      <c r="BE122" s="151">
        <f t="shared" si="4"/>
        <v>0</v>
      </c>
      <c r="BF122" s="151">
        <f t="shared" si="5"/>
        <v>0</v>
      </c>
      <c r="BG122" s="151">
        <f t="shared" si="6"/>
        <v>0</v>
      </c>
      <c r="BH122" s="151">
        <f t="shared" si="7"/>
        <v>0</v>
      </c>
      <c r="BI122" s="151">
        <f t="shared" si="8"/>
        <v>0</v>
      </c>
      <c r="BJ122" s="14" t="s">
        <v>78</v>
      </c>
      <c r="BK122" s="151">
        <f t="shared" si="9"/>
        <v>0</v>
      </c>
      <c r="BL122" s="14" t="s">
        <v>84</v>
      </c>
      <c r="BM122" s="150" t="s">
        <v>508</v>
      </c>
    </row>
    <row r="123" spans="1:65" s="2" customFormat="1" ht="14.45" customHeight="1">
      <c r="A123" s="26"/>
      <c r="B123" s="138"/>
      <c r="C123" s="152" t="s">
        <v>87</v>
      </c>
      <c r="D123" s="152" t="s">
        <v>147</v>
      </c>
      <c r="E123" s="153" t="s">
        <v>509</v>
      </c>
      <c r="F123" s="154" t="s">
        <v>510</v>
      </c>
      <c r="G123" s="155" t="s">
        <v>511</v>
      </c>
      <c r="H123" s="156">
        <v>50</v>
      </c>
      <c r="I123" s="157">
        <v>0</v>
      </c>
      <c r="J123" s="157">
        <f t="shared" si="0"/>
        <v>0</v>
      </c>
      <c r="K123" s="158"/>
      <c r="L123" s="159"/>
      <c r="M123" s="160" t="s">
        <v>1</v>
      </c>
      <c r="N123" s="161" t="s">
        <v>35</v>
      </c>
      <c r="O123" s="148">
        <v>0</v>
      </c>
      <c r="P123" s="148">
        <f t="shared" si="1"/>
        <v>0</v>
      </c>
      <c r="Q123" s="148">
        <v>0</v>
      </c>
      <c r="R123" s="148">
        <f t="shared" si="2"/>
        <v>0</v>
      </c>
      <c r="S123" s="148">
        <v>0</v>
      </c>
      <c r="T123" s="149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151</v>
      </c>
      <c r="AT123" s="150" t="s">
        <v>147</v>
      </c>
      <c r="AU123" s="150" t="s">
        <v>74</v>
      </c>
      <c r="AY123" s="14" t="s">
        <v>122</v>
      </c>
      <c r="BE123" s="151">
        <f t="shared" si="4"/>
        <v>0</v>
      </c>
      <c r="BF123" s="151">
        <f t="shared" si="5"/>
        <v>0</v>
      </c>
      <c r="BG123" s="151">
        <f t="shared" si="6"/>
        <v>0</v>
      </c>
      <c r="BH123" s="151">
        <f t="shared" si="7"/>
        <v>0</v>
      </c>
      <c r="BI123" s="151">
        <f t="shared" si="8"/>
        <v>0</v>
      </c>
      <c r="BJ123" s="14" t="s">
        <v>78</v>
      </c>
      <c r="BK123" s="151">
        <f t="shared" si="9"/>
        <v>0</v>
      </c>
      <c r="BL123" s="14" t="s">
        <v>84</v>
      </c>
      <c r="BM123" s="150" t="s">
        <v>512</v>
      </c>
    </row>
    <row r="124" spans="1:65" s="2" customFormat="1" ht="24.2" customHeight="1">
      <c r="A124" s="26"/>
      <c r="B124" s="138"/>
      <c r="C124" s="139" t="s">
        <v>90</v>
      </c>
      <c r="D124" s="139" t="s">
        <v>125</v>
      </c>
      <c r="E124" s="140" t="s">
        <v>513</v>
      </c>
      <c r="F124" s="141" t="s">
        <v>514</v>
      </c>
      <c r="G124" s="142" t="s">
        <v>511</v>
      </c>
      <c r="H124" s="143">
        <v>3</v>
      </c>
      <c r="I124" s="144">
        <v>0</v>
      </c>
      <c r="J124" s="144">
        <f t="shared" si="0"/>
        <v>0</v>
      </c>
      <c r="K124" s="145"/>
      <c r="L124" s="27"/>
      <c r="M124" s="146" t="s">
        <v>1</v>
      </c>
      <c r="N124" s="147" t="s">
        <v>35</v>
      </c>
      <c r="O124" s="148">
        <v>0</v>
      </c>
      <c r="P124" s="148">
        <f t="shared" si="1"/>
        <v>0</v>
      </c>
      <c r="Q124" s="148">
        <v>0</v>
      </c>
      <c r="R124" s="148">
        <f t="shared" si="2"/>
        <v>0</v>
      </c>
      <c r="S124" s="148">
        <v>0</v>
      </c>
      <c r="T124" s="149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84</v>
      </c>
      <c r="AT124" s="150" t="s">
        <v>125</v>
      </c>
      <c r="AU124" s="150" t="s">
        <v>74</v>
      </c>
      <c r="AY124" s="14" t="s">
        <v>122</v>
      </c>
      <c r="BE124" s="151">
        <f t="shared" si="4"/>
        <v>0</v>
      </c>
      <c r="BF124" s="151">
        <f t="shared" si="5"/>
        <v>0</v>
      </c>
      <c r="BG124" s="151">
        <f t="shared" si="6"/>
        <v>0</v>
      </c>
      <c r="BH124" s="151">
        <f t="shared" si="7"/>
        <v>0</v>
      </c>
      <c r="BI124" s="151">
        <f t="shared" si="8"/>
        <v>0</v>
      </c>
      <c r="BJ124" s="14" t="s">
        <v>78</v>
      </c>
      <c r="BK124" s="151">
        <f t="shared" si="9"/>
        <v>0</v>
      </c>
      <c r="BL124" s="14" t="s">
        <v>84</v>
      </c>
      <c r="BM124" s="150" t="s">
        <v>515</v>
      </c>
    </row>
    <row r="125" spans="1:65" s="2" customFormat="1" ht="14.45" customHeight="1">
      <c r="A125" s="26"/>
      <c r="B125" s="138"/>
      <c r="C125" s="152" t="s">
        <v>153</v>
      </c>
      <c r="D125" s="152" t="s">
        <v>147</v>
      </c>
      <c r="E125" s="153" t="s">
        <v>516</v>
      </c>
      <c r="F125" s="154" t="s">
        <v>517</v>
      </c>
      <c r="G125" s="155" t="s">
        <v>511</v>
      </c>
      <c r="H125" s="156">
        <v>3</v>
      </c>
      <c r="I125" s="157">
        <v>0</v>
      </c>
      <c r="J125" s="157">
        <f t="shared" si="0"/>
        <v>0</v>
      </c>
      <c r="K125" s="158"/>
      <c r="L125" s="159"/>
      <c r="M125" s="160" t="s">
        <v>1</v>
      </c>
      <c r="N125" s="161" t="s">
        <v>35</v>
      </c>
      <c r="O125" s="148">
        <v>0</v>
      </c>
      <c r="P125" s="148">
        <f t="shared" si="1"/>
        <v>0</v>
      </c>
      <c r="Q125" s="148">
        <v>0</v>
      </c>
      <c r="R125" s="148">
        <f t="shared" si="2"/>
        <v>0</v>
      </c>
      <c r="S125" s="148">
        <v>0</v>
      </c>
      <c r="T125" s="149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151</v>
      </c>
      <c r="AT125" s="150" t="s">
        <v>147</v>
      </c>
      <c r="AU125" s="150" t="s">
        <v>74</v>
      </c>
      <c r="AY125" s="14" t="s">
        <v>122</v>
      </c>
      <c r="BE125" s="151">
        <f t="shared" si="4"/>
        <v>0</v>
      </c>
      <c r="BF125" s="151">
        <f t="shared" si="5"/>
        <v>0</v>
      </c>
      <c r="BG125" s="151">
        <f t="shared" si="6"/>
        <v>0</v>
      </c>
      <c r="BH125" s="151">
        <f t="shared" si="7"/>
        <v>0</v>
      </c>
      <c r="BI125" s="151">
        <f t="shared" si="8"/>
        <v>0</v>
      </c>
      <c r="BJ125" s="14" t="s">
        <v>78</v>
      </c>
      <c r="BK125" s="151">
        <f t="shared" si="9"/>
        <v>0</v>
      </c>
      <c r="BL125" s="14" t="s">
        <v>84</v>
      </c>
      <c r="BM125" s="150" t="s">
        <v>518</v>
      </c>
    </row>
    <row r="126" spans="1:65" s="2" customFormat="1" ht="14.45" customHeight="1">
      <c r="A126" s="26"/>
      <c r="B126" s="138"/>
      <c r="C126" s="152" t="s">
        <v>151</v>
      </c>
      <c r="D126" s="152" t="s">
        <v>147</v>
      </c>
      <c r="E126" s="153" t="s">
        <v>519</v>
      </c>
      <c r="F126" s="154" t="s">
        <v>520</v>
      </c>
      <c r="G126" s="155" t="s">
        <v>511</v>
      </c>
      <c r="H126" s="156">
        <v>3</v>
      </c>
      <c r="I126" s="157">
        <v>0</v>
      </c>
      <c r="J126" s="157">
        <f t="shared" si="0"/>
        <v>0</v>
      </c>
      <c r="K126" s="158"/>
      <c r="L126" s="159"/>
      <c r="M126" s="160" t="s">
        <v>1</v>
      </c>
      <c r="N126" s="161" t="s">
        <v>35</v>
      </c>
      <c r="O126" s="148">
        <v>0</v>
      </c>
      <c r="P126" s="148">
        <f t="shared" si="1"/>
        <v>0</v>
      </c>
      <c r="Q126" s="148">
        <v>0</v>
      </c>
      <c r="R126" s="148">
        <f t="shared" si="2"/>
        <v>0</v>
      </c>
      <c r="S126" s="148">
        <v>0</v>
      </c>
      <c r="T126" s="149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151</v>
      </c>
      <c r="AT126" s="150" t="s">
        <v>147</v>
      </c>
      <c r="AU126" s="150" t="s">
        <v>74</v>
      </c>
      <c r="AY126" s="14" t="s">
        <v>122</v>
      </c>
      <c r="BE126" s="151">
        <f t="shared" si="4"/>
        <v>0</v>
      </c>
      <c r="BF126" s="151">
        <f t="shared" si="5"/>
        <v>0</v>
      </c>
      <c r="BG126" s="151">
        <f t="shared" si="6"/>
        <v>0</v>
      </c>
      <c r="BH126" s="151">
        <f t="shared" si="7"/>
        <v>0</v>
      </c>
      <c r="BI126" s="151">
        <f t="shared" si="8"/>
        <v>0</v>
      </c>
      <c r="BJ126" s="14" t="s">
        <v>78</v>
      </c>
      <c r="BK126" s="151">
        <f t="shared" si="9"/>
        <v>0</v>
      </c>
      <c r="BL126" s="14" t="s">
        <v>84</v>
      </c>
      <c r="BM126" s="150" t="s">
        <v>521</v>
      </c>
    </row>
    <row r="127" spans="1:65" s="2" customFormat="1" ht="14.45" customHeight="1">
      <c r="A127" s="26"/>
      <c r="B127" s="138"/>
      <c r="C127" s="152" t="s">
        <v>123</v>
      </c>
      <c r="D127" s="152" t="s">
        <v>147</v>
      </c>
      <c r="E127" s="153" t="s">
        <v>522</v>
      </c>
      <c r="F127" s="154" t="s">
        <v>523</v>
      </c>
      <c r="G127" s="155" t="s">
        <v>511</v>
      </c>
      <c r="H127" s="156">
        <v>3</v>
      </c>
      <c r="I127" s="157">
        <v>0</v>
      </c>
      <c r="J127" s="157">
        <f t="shared" si="0"/>
        <v>0</v>
      </c>
      <c r="K127" s="158"/>
      <c r="L127" s="159"/>
      <c r="M127" s="160" t="s">
        <v>1</v>
      </c>
      <c r="N127" s="161" t="s">
        <v>35</v>
      </c>
      <c r="O127" s="148">
        <v>0</v>
      </c>
      <c r="P127" s="148">
        <f t="shared" si="1"/>
        <v>0</v>
      </c>
      <c r="Q127" s="148">
        <v>0</v>
      </c>
      <c r="R127" s="148">
        <f t="shared" si="2"/>
        <v>0</v>
      </c>
      <c r="S127" s="148">
        <v>0</v>
      </c>
      <c r="T127" s="149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151</v>
      </c>
      <c r="AT127" s="150" t="s">
        <v>147</v>
      </c>
      <c r="AU127" s="150" t="s">
        <v>74</v>
      </c>
      <c r="AY127" s="14" t="s">
        <v>122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78</v>
      </c>
      <c r="BK127" s="151">
        <f t="shared" si="9"/>
        <v>0</v>
      </c>
      <c r="BL127" s="14" t="s">
        <v>84</v>
      </c>
      <c r="BM127" s="150" t="s">
        <v>524</v>
      </c>
    </row>
    <row r="128" spans="1:65" s="2" customFormat="1" ht="14.45" customHeight="1">
      <c r="A128" s="26"/>
      <c r="B128" s="138"/>
      <c r="C128" s="139" t="s">
        <v>163</v>
      </c>
      <c r="D128" s="139" t="s">
        <v>125</v>
      </c>
      <c r="E128" s="140" t="s">
        <v>525</v>
      </c>
      <c r="F128" s="141" t="s">
        <v>526</v>
      </c>
      <c r="G128" s="142" t="s">
        <v>511</v>
      </c>
      <c r="H128" s="143">
        <v>16</v>
      </c>
      <c r="I128" s="144">
        <v>0</v>
      </c>
      <c r="J128" s="144">
        <f t="shared" si="0"/>
        <v>0</v>
      </c>
      <c r="K128" s="145"/>
      <c r="L128" s="27"/>
      <c r="M128" s="146" t="s">
        <v>1</v>
      </c>
      <c r="N128" s="147" t="s">
        <v>35</v>
      </c>
      <c r="O128" s="148">
        <v>0</v>
      </c>
      <c r="P128" s="148">
        <f t="shared" si="1"/>
        <v>0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84</v>
      </c>
      <c r="AT128" s="150" t="s">
        <v>125</v>
      </c>
      <c r="AU128" s="150" t="s">
        <v>74</v>
      </c>
      <c r="AY128" s="14" t="s">
        <v>122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78</v>
      </c>
      <c r="BK128" s="151">
        <f t="shared" si="9"/>
        <v>0</v>
      </c>
      <c r="BL128" s="14" t="s">
        <v>84</v>
      </c>
      <c r="BM128" s="150" t="s">
        <v>527</v>
      </c>
    </row>
    <row r="129" spans="1:65" s="2" customFormat="1" ht="14.45" customHeight="1">
      <c r="A129" s="26"/>
      <c r="B129" s="138"/>
      <c r="C129" s="152" t="s">
        <v>167</v>
      </c>
      <c r="D129" s="152" t="s">
        <v>147</v>
      </c>
      <c r="E129" s="153" t="s">
        <v>528</v>
      </c>
      <c r="F129" s="154" t="s">
        <v>529</v>
      </c>
      <c r="G129" s="155" t="s">
        <v>530</v>
      </c>
      <c r="H129" s="156">
        <v>16</v>
      </c>
      <c r="I129" s="157">
        <v>0</v>
      </c>
      <c r="J129" s="157">
        <f t="shared" si="0"/>
        <v>0</v>
      </c>
      <c r="K129" s="158"/>
      <c r="L129" s="159"/>
      <c r="M129" s="160" t="s">
        <v>1</v>
      </c>
      <c r="N129" s="161" t="s">
        <v>35</v>
      </c>
      <c r="O129" s="148">
        <v>0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151</v>
      </c>
      <c r="AT129" s="150" t="s">
        <v>147</v>
      </c>
      <c r="AU129" s="150" t="s">
        <v>74</v>
      </c>
      <c r="AY129" s="14" t="s">
        <v>122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78</v>
      </c>
      <c r="BK129" s="151">
        <f t="shared" si="9"/>
        <v>0</v>
      </c>
      <c r="BL129" s="14" t="s">
        <v>84</v>
      </c>
      <c r="BM129" s="150" t="s">
        <v>531</v>
      </c>
    </row>
    <row r="130" spans="1:65" s="2" customFormat="1" ht="14.45" customHeight="1">
      <c r="A130" s="26"/>
      <c r="B130" s="138"/>
      <c r="C130" s="139" t="s">
        <v>171</v>
      </c>
      <c r="D130" s="139" t="s">
        <v>125</v>
      </c>
      <c r="E130" s="140" t="s">
        <v>532</v>
      </c>
      <c r="F130" s="141" t="s">
        <v>533</v>
      </c>
      <c r="G130" s="142" t="s">
        <v>511</v>
      </c>
      <c r="H130" s="143">
        <v>4</v>
      </c>
      <c r="I130" s="144">
        <v>0</v>
      </c>
      <c r="J130" s="144">
        <f t="shared" si="0"/>
        <v>0</v>
      </c>
      <c r="K130" s="145"/>
      <c r="L130" s="27"/>
      <c r="M130" s="146" t="s">
        <v>1</v>
      </c>
      <c r="N130" s="147" t="s">
        <v>35</v>
      </c>
      <c r="O130" s="148">
        <v>0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84</v>
      </c>
      <c r="AT130" s="150" t="s">
        <v>125</v>
      </c>
      <c r="AU130" s="150" t="s">
        <v>74</v>
      </c>
      <c r="AY130" s="14" t="s">
        <v>122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78</v>
      </c>
      <c r="BK130" s="151">
        <f t="shared" si="9"/>
        <v>0</v>
      </c>
      <c r="BL130" s="14" t="s">
        <v>84</v>
      </c>
      <c r="BM130" s="150" t="s">
        <v>534</v>
      </c>
    </row>
    <row r="131" spans="1:65" s="2" customFormat="1" ht="24.2" customHeight="1">
      <c r="A131" s="26"/>
      <c r="B131" s="138"/>
      <c r="C131" s="152" t="s">
        <v>175</v>
      </c>
      <c r="D131" s="152" t="s">
        <v>147</v>
      </c>
      <c r="E131" s="153" t="s">
        <v>535</v>
      </c>
      <c r="F131" s="154" t="s">
        <v>536</v>
      </c>
      <c r="G131" s="155" t="s">
        <v>511</v>
      </c>
      <c r="H131" s="156">
        <v>4</v>
      </c>
      <c r="I131" s="157">
        <v>0</v>
      </c>
      <c r="J131" s="157">
        <f t="shared" si="0"/>
        <v>0</v>
      </c>
      <c r="K131" s="158"/>
      <c r="L131" s="159"/>
      <c r="M131" s="160" t="s">
        <v>1</v>
      </c>
      <c r="N131" s="161" t="s">
        <v>35</v>
      </c>
      <c r="O131" s="148">
        <v>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151</v>
      </c>
      <c r="AT131" s="150" t="s">
        <v>147</v>
      </c>
      <c r="AU131" s="150" t="s">
        <v>74</v>
      </c>
      <c r="AY131" s="14" t="s">
        <v>122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78</v>
      </c>
      <c r="BK131" s="151">
        <f t="shared" si="9"/>
        <v>0</v>
      </c>
      <c r="BL131" s="14" t="s">
        <v>84</v>
      </c>
      <c r="BM131" s="150" t="s">
        <v>537</v>
      </c>
    </row>
    <row r="132" spans="1:65" s="2" customFormat="1" ht="14.45" customHeight="1">
      <c r="A132" s="26"/>
      <c r="B132" s="138"/>
      <c r="C132" s="139" t="s">
        <v>182</v>
      </c>
      <c r="D132" s="139" t="s">
        <v>125</v>
      </c>
      <c r="E132" s="140" t="s">
        <v>538</v>
      </c>
      <c r="F132" s="141" t="s">
        <v>539</v>
      </c>
      <c r="G132" s="142" t="s">
        <v>511</v>
      </c>
      <c r="H132" s="143">
        <v>8</v>
      </c>
      <c r="I132" s="144">
        <v>0</v>
      </c>
      <c r="J132" s="144">
        <f t="shared" si="0"/>
        <v>0</v>
      </c>
      <c r="K132" s="145"/>
      <c r="L132" s="27"/>
      <c r="M132" s="146" t="s">
        <v>1</v>
      </c>
      <c r="N132" s="147" t="s">
        <v>35</v>
      </c>
      <c r="O132" s="148">
        <v>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84</v>
      </c>
      <c r="AT132" s="150" t="s">
        <v>125</v>
      </c>
      <c r="AU132" s="150" t="s">
        <v>74</v>
      </c>
      <c r="AY132" s="14" t="s">
        <v>122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78</v>
      </c>
      <c r="BK132" s="151">
        <f t="shared" si="9"/>
        <v>0</v>
      </c>
      <c r="BL132" s="14" t="s">
        <v>84</v>
      </c>
      <c r="BM132" s="150" t="s">
        <v>540</v>
      </c>
    </row>
    <row r="133" spans="1:65" s="2" customFormat="1" ht="24.2" customHeight="1">
      <c r="A133" s="26"/>
      <c r="B133" s="138"/>
      <c r="C133" s="152" t="s">
        <v>186</v>
      </c>
      <c r="D133" s="152" t="s">
        <v>147</v>
      </c>
      <c r="E133" s="153" t="s">
        <v>541</v>
      </c>
      <c r="F133" s="154" t="s">
        <v>542</v>
      </c>
      <c r="G133" s="155" t="s">
        <v>511</v>
      </c>
      <c r="H133" s="156">
        <v>8</v>
      </c>
      <c r="I133" s="157">
        <v>0</v>
      </c>
      <c r="J133" s="157">
        <f t="shared" si="0"/>
        <v>0</v>
      </c>
      <c r="K133" s="158"/>
      <c r="L133" s="159"/>
      <c r="M133" s="160" t="s">
        <v>1</v>
      </c>
      <c r="N133" s="161" t="s">
        <v>35</v>
      </c>
      <c r="O133" s="148">
        <v>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151</v>
      </c>
      <c r="AT133" s="150" t="s">
        <v>147</v>
      </c>
      <c r="AU133" s="150" t="s">
        <v>74</v>
      </c>
      <c r="AY133" s="14" t="s">
        <v>122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78</v>
      </c>
      <c r="BK133" s="151">
        <f t="shared" si="9"/>
        <v>0</v>
      </c>
      <c r="BL133" s="14" t="s">
        <v>84</v>
      </c>
      <c r="BM133" s="150" t="s">
        <v>543</v>
      </c>
    </row>
    <row r="134" spans="1:65" s="2" customFormat="1" ht="14.45" customHeight="1">
      <c r="A134" s="26"/>
      <c r="B134" s="138"/>
      <c r="C134" s="139" t="s">
        <v>191</v>
      </c>
      <c r="D134" s="139" t="s">
        <v>125</v>
      </c>
      <c r="E134" s="140" t="s">
        <v>544</v>
      </c>
      <c r="F134" s="141" t="s">
        <v>545</v>
      </c>
      <c r="G134" s="142" t="s">
        <v>511</v>
      </c>
      <c r="H134" s="143">
        <v>8</v>
      </c>
      <c r="I134" s="144">
        <v>0</v>
      </c>
      <c r="J134" s="144">
        <f t="shared" si="0"/>
        <v>0</v>
      </c>
      <c r="K134" s="145"/>
      <c r="L134" s="27"/>
      <c r="M134" s="146" t="s">
        <v>1</v>
      </c>
      <c r="N134" s="147" t="s">
        <v>35</v>
      </c>
      <c r="O134" s="148">
        <v>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84</v>
      </c>
      <c r="AT134" s="150" t="s">
        <v>125</v>
      </c>
      <c r="AU134" s="150" t="s">
        <v>74</v>
      </c>
      <c r="AY134" s="14" t="s">
        <v>122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78</v>
      </c>
      <c r="BK134" s="151">
        <f t="shared" si="9"/>
        <v>0</v>
      </c>
      <c r="BL134" s="14" t="s">
        <v>84</v>
      </c>
      <c r="BM134" s="150" t="s">
        <v>546</v>
      </c>
    </row>
    <row r="135" spans="1:65" s="2" customFormat="1" ht="14.45" customHeight="1">
      <c r="A135" s="26"/>
      <c r="B135" s="138"/>
      <c r="C135" s="152" t="s">
        <v>195</v>
      </c>
      <c r="D135" s="152" t="s">
        <v>147</v>
      </c>
      <c r="E135" s="153" t="s">
        <v>547</v>
      </c>
      <c r="F135" s="154" t="s">
        <v>548</v>
      </c>
      <c r="G135" s="155" t="s">
        <v>530</v>
      </c>
      <c r="H135" s="156">
        <v>8</v>
      </c>
      <c r="I135" s="157">
        <v>0</v>
      </c>
      <c r="J135" s="157">
        <f t="shared" si="0"/>
        <v>0</v>
      </c>
      <c r="K135" s="158"/>
      <c r="L135" s="159"/>
      <c r="M135" s="160" t="s">
        <v>1</v>
      </c>
      <c r="N135" s="161" t="s">
        <v>35</v>
      </c>
      <c r="O135" s="148">
        <v>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151</v>
      </c>
      <c r="AT135" s="150" t="s">
        <v>147</v>
      </c>
      <c r="AU135" s="150" t="s">
        <v>74</v>
      </c>
      <c r="AY135" s="14" t="s">
        <v>122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78</v>
      </c>
      <c r="BK135" s="151">
        <f t="shared" si="9"/>
        <v>0</v>
      </c>
      <c r="BL135" s="14" t="s">
        <v>84</v>
      </c>
      <c r="BM135" s="150" t="s">
        <v>549</v>
      </c>
    </row>
    <row r="136" spans="1:65" s="2" customFormat="1" ht="14.45" customHeight="1">
      <c r="A136" s="26"/>
      <c r="B136" s="138"/>
      <c r="C136" s="139" t="s">
        <v>201</v>
      </c>
      <c r="D136" s="139" t="s">
        <v>125</v>
      </c>
      <c r="E136" s="140" t="s">
        <v>550</v>
      </c>
      <c r="F136" s="141" t="s">
        <v>551</v>
      </c>
      <c r="G136" s="142" t="s">
        <v>511</v>
      </c>
      <c r="H136" s="143">
        <v>24</v>
      </c>
      <c r="I136" s="144">
        <v>0</v>
      </c>
      <c r="J136" s="144">
        <f t="shared" si="0"/>
        <v>0</v>
      </c>
      <c r="K136" s="145"/>
      <c r="L136" s="27"/>
      <c r="M136" s="146" t="s">
        <v>1</v>
      </c>
      <c r="N136" s="147" t="s">
        <v>35</v>
      </c>
      <c r="O136" s="148">
        <v>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84</v>
      </c>
      <c r="AT136" s="150" t="s">
        <v>125</v>
      </c>
      <c r="AU136" s="150" t="s">
        <v>74</v>
      </c>
      <c r="AY136" s="14" t="s">
        <v>122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78</v>
      </c>
      <c r="BK136" s="151">
        <f t="shared" si="9"/>
        <v>0</v>
      </c>
      <c r="BL136" s="14" t="s">
        <v>84</v>
      </c>
      <c r="BM136" s="150" t="s">
        <v>552</v>
      </c>
    </row>
    <row r="137" spans="1:65" s="2" customFormat="1" ht="14.45" customHeight="1">
      <c r="A137" s="26"/>
      <c r="B137" s="138"/>
      <c r="C137" s="152" t="s">
        <v>205</v>
      </c>
      <c r="D137" s="152" t="s">
        <v>147</v>
      </c>
      <c r="E137" s="153" t="s">
        <v>553</v>
      </c>
      <c r="F137" s="154" t="s">
        <v>554</v>
      </c>
      <c r="G137" s="155" t="s">
        <v>511</v>
      </c>
      <c r="H137" s="156">
        <v>24</v>
      </c>
      <c r="I137" s="157">
        <v>0</v>
      </c>
      <c r="J137" s="157">
        <f t="shared" si="0"/>
        <v>0</v>
      </c>
      <c r="K137" s="158"/>
      <c r="L137" s="159"/>
      <c r="M137" s="160" t="s">
        <v>1</v>
      </c>
      <c r="N137" s="161" t="s">
        <v>35</v>
      </c>
      <c r="O137" s="148">
        <v>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151</v>
      </c>
      <c r="AT137" s="150" t="s">
        <v>147</v>
      </c>
      <c r="AU137" s="150" t="s">
        <v>74</v>
      </c>
      <c r="AY137" s="14" t="s">
        <v>122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78</v>
      </c>
      <c r="BK137" s="151">
        <f t="shared" si="9"/>
        <v>0</v>
      </c>
      <c r="BL137" s="14" t="s">
        <v>84</v>
      </c>
      <c r="BM137" s="150" t="s">
        <v>555</v>
      </c>
    </row>
    <row r="138" spans="1:65" s="2" customFormat="1" ht="24.2" customHeight="1">
      <c r="A138" s="26"/>
      <c r="B138" s="138"/>
      <c r="C138" s="139" t="s">
        <v>7</v>
      </c>
      <c r="D138" s="139" t="s">
        <v>125</v>
      </c>
      <c r="E138" s="140" t="s">
        <v>556</v>
      </c>
      <c r="F138" s="141" t="s">
        <v>557</v>
      </c>
      <c r="G138" s="142" t="s">
        <v>511</v>
      </c>
      <c r="H138" s="143">
        <v>38</v>
      </c>
      <c r="I138" s="144">
        <v>0</v>
      </c>
      <c r="J138" s="144">
        <f t="shared" si="0"/>
        <v>0</v>
      </c>
      <c r="K138" s="145"/>
      <c r="L138" s="27"/>
      <c r="M138" s="146" t="s">
        <v>1</v>
      </c>
      <c r="N138" s="147" t="s">
        <v>35</v>
      </c>
      <c r="O138" s="148">
        <v>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84</v>
      </c>
      <c r="AT138" s="150" t="s">
        <v>125</v>
      </c>
      <c r="AU138" s="150" t="s">
        <v>74</v>
      </c>
      <c r="AY138" s="14" t="s">
        <v>122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78</v>
      </c>
      <c r="BK138" s="151">
        <f t="shared" si="9"/>
        <v>0</v>
      </c>
      <c r="BL138" s="14" t="s">
        <v>84</v>
      </c>
      <c r="BM138" s="150" t="s">
        <v>558</v>
      </c>
    </row>
    <row r="139" spans="1:65" s="2" customFormat="1" ht="24.2" customHeight="1">
      <c r="A139" s="26"/>
      <c r="B139" s="138"/>
      <c r="C139" s="152" t="s">
        <v>212</v>
      </c>
      <c r="D139" s="152" t="s">
        <v>147</v>
      </c>
      <c r="E139" s="153" t="s">
        <v>559</v>
      </c>
      <c r="F139" s="154" t="s">
        <v>560</v>
      </c>
      <c r="G139" s="155" t="s">
        <v>511</v>
      </c>
      <c r="H139" s="156">
        <v>4</v>
      </c>
      <c r="I139" s="157">
        <v>0</v>
      </c>
      <c r="J139" s="157">
        <f t="shared" si="0"/>
        <v>0</v>
      </c>
      <c r="K139" s="158"/>
      <c r="L139" s="159"/>
      <c r="M139" s="160" t="s">
        <v>1</v>
      </c>
      <c r="N139" s="161" t="s">
        <v>35</v>
      </c>
      <c r="O139" s="148">
        <v>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151</v>
      </c>
      <c r="AT139" s="150" t="s">
        <v>147</v>
      </c>
      <c r="AU139" s="150" t="s">
        <v>74</v>
      </c>
      <c r="AY139" s="14" t="s">
        <v>122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78</v>
      </c>
      <c r="BK139" s="151">
        <f t="shared" si="9"/>
        <v>0</v>
      </c>
      <c r="BL139" s="14" t="s">
        <v>84</v>
      </c>
      <c r="BM139" s="150" t="s">
        <v>561</v>
      </c>
    </row>
    <row r="140" spans="1:65" s="2" customFormat="1" ht="14.45" customHeight="1">
      <c r="A140" s="26"/>
      <c r="B140" s="138"/>
      <c r="C140" s="152" t="s">
        <v>216</v>
      </c>
      <c r="D140" s="152" t="s">
        <v>147</v>
      </c>
      <c r="E140" s="153" t="s">
        <v>562</v>
      </c>
      <c r="F140" s="154" t="s">
        <v>563</v>
      </c>
      <c r="G140" s="155" t="s">
        <v>511</v>
      </c>
      <c r="H140" s="156">
        <v>4</v>
      </c>
      <c r="I140" s="157">
        <v>0</v>
      </c>
      <c r="J140" s="157">
        <f t="shared" si="0"/>
        <v>0</v>
      </c>
      <c r="K140" s="158"/>
      <c r="L140" s="159"/>
      <c r="M140" s="160" t="s">
        <v>1</v>
      </c>
      <c r="N140" s="161" t="s">
        <v>35</v>
      </c>
      <c r="O140" s="148">
        <v>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151</v>
      </c>
      <c r="AT140" s="150" t="s">
        <v>147</v>
      </c>
      <c r="AU140" s="150" t="s">
        <v>74</v>
      </c>
      <c r="AY140" s="14" t="s">
        <v>122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78</v>
      </c>
      <c r="BK140" s="151">
        <f t="shared" si="9"/>
        <v>0</v>
      </c>
      <c r="BL140" s="14" t="s">
        <v>84</v>
      </c>
      <c r="BM140" s="150" t="s">
        <v>564</v>
      </c>
    </row>
    <row r="141" spans="1:65" s="2" customFormat="1" ht="14.45" customHeight="1">
      <c r="A141" s="26"/>
      <c r="B141" s="138"/>
      <c r="C141" s="152" t="s">
        <v>220</v>
      </c>
      <c r="D141" s="152" t="s">
        <v>147</v>
      </c>
      <c r="E141" s="153" t="s">
        <v>565</v>
      </c>
      <c r="F141" s="154" t="s">
        <v>566</v>
      </c>
      <c r="G141" s="155" t="s">
        <v>511</v>
      </c>
      <c r="H141" s="156">
        <v>20</v>
      </c>
      <c r="I141" s="157">
        <v>0</v>
      </c>
      <c r="J141" s="157">
        <f t="shared" si="0"/>
        <v>0</v>
      </c>
      <c r="K141" s="158"/>
      <c r="L141" s="159"/>
      <c r="M141" s="160" t="s">
        <v>1</v>
      </c>
      <c r="N141" s="161" t="s">
        <v>35</v>
      </c>
      <c r="O141" s="148">
        <v>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151</v>
      </c>
      <c r="AT141" s="150" t="s">
        <v>147</v>
      </c>
      <c r="AU141" s="150" t="s">
        <v>74</v>
      </c>
      <c r="AY141" s="14" t="s">
        <v>122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78</v>
      </c>
      <c r="BK141" s="151">
        <f t="shared" si="9"/>
        <v>0</v>
      </c>
      <c r="BL141" s="14" t="s">
        <v>84</v>
      </c>
      <c r="BM141" s="150" t="s">
        <v>567</v>
      </c>
    </row>
    <row r="142" spans="1:65" s="2" customFormat="1" ht="14.45" customHeight="1">
      <c r="A142" s="26"/>
      <c r="B142" s="138"/>
      <c r="C142" s="139" t="s">
        <v>226</v>
      </c>
      <c r="D142" s="139" t="s">
        <v>125</v>
      </c>
      <c r="E142" s="140" t="s">
        <v>568</v>
      </c>
      <c r="F142" s="141" t="s">
        <v>569</v>
      </c>
      <c r="G142" s="142" t="s">
        <v>511</v>
      </c>
      <c r="H142" s="143">
        <v>4</v>
      </c>
      <c r="I142" s="144">
        <v>0</v>
      </c>
      <c r="J142" s="144">
        <f t="shared" si="0"/>
        <v>0</v>
      </c>
      <c r="K142" s="145"/>
      <c r="L142" s="27"/>
      <c r="M142" s="146" t="s">
        <v>1</v>
      </c>
      <c r="N142" s="147" t="s">
        <v>35</v>
      </c>
      <c r="O142" s="148">
        <v>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84</v>
      </c>
      <c r="AT142" s="150" t="s">
        <v>125</v>
      </c>
      <c r="AU142" s="150" t="s">
        <v>74</v>
      </c>
      <c r="AY142" s="14" t="s">
        <v>122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78</v>
      </c>
      <c r="BK142" s="151">
        <f t="shared" si="9"/>
        <v>0</v>
      </c>
      <c r="BL142" s="14" t="s">
        <v>84</v>
      </c>
      <c r="BM142" s="150" t="s">
        <v>570</v>
      </c>
    </row>
    <row r="143" spans="1:65" s="2" customFormat="1" ht="14.45" customHeight="1">
      <c r="A143" s="26"/>
      <c r="B143" s="138"/>
      <c r="C143" s="152" t="s">
        <v>230</v>
      </c>
      <c r="D143" s="152" t="s">
        <v>147</v>
      </c>
      <c r="E143" s="153" t="s">
        <v>571</v>
      </c>
      <c r="F143" s="154" t="s">
        <v>572</v>
      </c>
      <c r="G143" s="155" t="s">
        <v>573</v>
      </c>
      <c r="H143" s="156">
        <v>4</v>
      </c>
      <c r="I143" s="157">
        <v>0</v>
      </c>
      <c r="J143" s="157">
        <f t="shared" si="0"/>
        <v>0</v>
      </c>
      <c r="K143" s="158"/>
      <c r="L143" s="159"/>
      <c r="M143" s="160" t="s">
        <v>1</v>
      </c>
      <c r="N143" s="161" t="s">
        <v>35</v>
      </c>
      <c r="O143" s="148">
        <v>0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151</v>
      </c>
      <c r="AT143" s="150" t="s">
        <v>147</v>
      </c>
      <c r="AU143" s="150" t="s">
        <v>74</v>
      </c>
      <c r="AY143" s="14" t="s">
        <v>122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78</v>
      </c>
      <c r="BK143" s="151">
        <f t="shared" si="9"/>
        <v>0</v>
      </c>
      <c r="BL143" s="14" t="s">
        <v>84</v>
      </c>
      <c r="BM143" s="150" t="s">
        <v>574</v>
      </c>
    </row>
    <row r="144" spans="1:65" s="2" customFormat="1" ht="14.45" customHeight="1">
      <c r="A144" s="26"/>
      <c r="B144" s="138"/>
      <c r="C144" s="139" t="s">
        <v>234</v>
      </c>
      <c r="D144" s="139" t="s">
        <v>125</v>
      </c>
      <c r="E144" s="140" t="s">
        <v>575</v>
      </c>
      <c r="F144" s="141" t="s">
        <v>576</v>
      </c>
      <c r="G144" s="142" t="s">
        <v>577</v>
      </c>
      <c r="H144" s="143">
        <v>6</v>
      </c>
      <c r="I144" s="144">
        <v>0</v>
      </c>
      <c r="J144" s="144">
        <f t="shared" si="0"/>
        <v>0</v>
      </c>
      <c r="K144" s="145"/>
      <c r="L144" s="27"/>
      <c r="M144" s="146" t="s">
        <v>1</v>
      </c>
      <c r="N144" s="147" t="s">
        <v>35</v>
      </c>
      <c r="O144" s="148">
        <v>0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84</v>
      </c>
      <c r="AT144" s="150" t="s">
        <v>125</v>
      </c>
      <c r="AU144" s="150" t="s">
        <v>74</v>
      </c>
      <c r="AY144" s="14" t="s">
        <v>122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78</v>
      </c>
      <c r="BK144" s="151">
        <f t="shared" si="9"/>
        <v>0</v>
      </c>
      <c r="BL144" s="14" t="s">
        <v>84</v>
      </c>
      <c r="BM144" s="150" t="s">
        <v>578</v>
      </c>
    </row>
    <row r="145" spans="1:65" s="2" customFormat="1" ht="14.45" customHeight="1">
      <c r="A145" s="26"/>
      <c r="B145" s="138"/>
      <c r="C145" s="139" t="s">
        <v>328</v>
      </c>
      <c r="D145" s="139" t="s">
        <v>125</v>
      </c>
      <c r="E145" s="140" t="s">
        <v>579</v>
      </c>
      <c r="F145" s="141" t="s">
        <v>580</v>
      </c>
      <c r="G145" s="142" t="s">
        <v>178</v>
      </c>
      <c r="H145" s="143">
        <v>10</v>
      </c>
      <c r="I145" s="144">
        <v>0</v>
      </c>
      <c r="J145" s="144">
        <f t="shared" si="0"/>
        <v>0</v>
      </c>
      <c r="K145" s="145"/>
      <c r="L145" s="27"/>
      <c r="M145" s="146" t="s">
        <v>1</v>
      </c>
      <c r="N145" s="147" t="s">
        <v>35</v>
      </c>
      <c r="O145" s="148">
        <v>0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84</v>
      </c>
      <c r="AT145" s="150" t="s">
        <v>125</v>
      </c>
      <c r="AU145" s="150" t="s">
        <v>74</v>
      </c>
      <c r="AY145" s="14" t="s">
        <v>122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78</v>
      </c>
      <c r="BK145" s="151">
        <f t="shared" si="9"/>
        <v>0</v>
      </c>
      <c r="BL145" s="14" t="s">
        <v>84</v>
      </c>
      <c r="BM145" s="150" t="s">
        <v>581</v>
      </c>
    </row>
    <row r="146" spans="1:65" s="2" customFormat="1" ht="14.45" customHeight="1">
      <c r="A146" s="26"/>
      <c r="B146" s="138"/>
      <c r="C146" s="139" t="s">
        <v>582</v>
      </c>
      <c r="D146" s="139" t="s">
        <v>125</v>
      </c>
      <c r="E146" s="140" t="s">
        <v>583</v>
      </c>
      <c r="F146" s="141" t="s">
        <v>584</v>
      </c>
      <c r="G146" s="142" t="s">
        <v>178</v>
      </c>
      <c r="H146" s="143">
        <v>4.9000000000000004</v>
      </c>
      <c r="I146" s="144">
        <v>0</v>
      </c>
      <c r="J146" s="144">
        <f t="shared" si="0"/>
        <v>0</v>
      </c>
      <c r="K146" s="145"/>
      <c r="L146" s="27"/>
      <c r="M146" s="146" t="s">
        <v>1</v>
      </c>
      <c r="N146" s="147" t="s">
        <v>35</v>
      </c>
      <c r="O146" s="148">
        <v>0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84</v>
      </c>
      <c r="AT146" s="150" t="s">
        <v>125</v>
      </c>
      <c r="AU146" s="150" t="s">
        <v>74</v>
      </c>
      <c r="AY146" s="14" t="s">
        <v>122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78</v>
      </c>
      <c r="BK146" s="151">
        <f t="shared" si="9"/>
        <v>0</v>
      </c>
      <c r="BL146" s="14" t="s">
        <v>84</v>
      </c>
      <c r="BM146" s="150" t="s">
        <v>585</v>
      </c>
    </row>
    <row r="147" spans="1:65" s="2" customFormat="1" ht="14.45" customHeight="1">
      <c r="A147" s="26"/>
      <c r="B147" s="138"/>
      <c r="C147" s="139" t="s">
        <v>586</v>
      </c>
      <c r="D147" s="139" t="s">
        <v>125</v>
      </c>
      <c r="E147" s="140" t="s">
        <v>587</v>
      </c>
      <c r="F147" s="141" t="s">
        <v>588</v>
      </c>
      <c r="G147" s="142" t="s">
        <v>178</v>
      </c>
      <c r="H147" s="143">
        <v>3.8</v>
      </c>
      <c r="I147" s="144">
        <v>0</v>
      </c>
      <c r="J147" s="144">
        <f t="shared" si="0"/>
        <v>0</v>
      </c>
      <c r="K147" s="145"/>
      <c r="L147" s="27"/>
      <c r="M147" s="162" t="s">
        <v>1</v>
      </c>
      <c r="N147" s="163" t="s">
        <v>35</v>
      </c>
      <c r="O147" s="164">
        <v>0</v>
      </c>
      <c r="P147" s="164">
        <f t="shared" si="1"/>
        <v>0</v>
      </c>
      <c r="Q147" s="164">
        <v>0</v>
      </c>
      <c r="R147" s="164">
        <f t="shared" si="2"/>
        <v>0</v>
      </c>
      <c r="S147" s="164">
        <v>0</v>
      </c>
      <c r="T147" s="16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84</v>
      </c>
      <c r="AT147" s="150" t="s">
        <v>125</v>
      </c>
      <c r="AU147" s="150" t="s">
        <v>74</v>
      </c>
      <c r="AY147" s="14" t="s">
        <v>122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4" t="s">
        <v>78</v>
      </c>
      <c r="BK147" s="151">
        <f t="shared" si="9"/>
        <v>0</v>
      </c>
      <c r="BL147" s="14" t="s">
        <v>84</v>
      </c>
      <c r="BM147" s="150" t="s">
        <v>589</v>
      </c>
    </row>
    <row r="148" spans="1:65" s="2" customFormat="1" ht="6.95" customHeight="1">
      <c r="A148" s="26"/>
      <c r="B148" s="41"/>
      <c r="C148" s="42"/>
      <c r="D148" s="42"/>
      <c r="E148" s="42"/>
      <c r="F148" s="42"/>
      <c r="G148" s="42"/>
      <c r="H148" s="42"/>
      <c r="I148" s="42"/>
      <c r="J148" s="42"/>
      <c r="K148" s="42"/>
      <c r="L148" s="27"/>
      <c r="M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</sheetData>
  <autoFilter ref="C116:K14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1 - Rekonštrukcia strechy</vt:lpstr>
      <vt:lpstr>2 - Oprava fasády</vt:lpstr>
      <vt:lpstr>3 - Sanačné omietky Inter...</vt:lpstr>
      <vt:lpstr>4 - Oprava omietok Rozlúč...</vt:lpstr>
      <vt:lpstr>5 - Výkop ryhy + lapač st...</vt:lpstr>
      <vt:lpstr>6 - Bleskozvod</vt:lpstr>
      <vt:lpstr>'1 - Rekonštrukcia strechy'!Názvy_tlače</vt:lpstr>
      <vt:lpstr>'2 - Oprava fasády'!Názvy_tlače</vt:lpstr>
      <vt:lpstr>'3 - Sanačné omietky Inter...'!Názvy_tlače</vt:lpstr>
      <vt:lpstr>'4 - Oprava omietok Rozlúč...'!Názvy_tlače</vt:lpstr>
      <vt:lpstr>'5 - Výkop ryhy + lapač st...'!Názvy_tlače</vt:lpstr>
      <vt:lpstr>'6 - Bleskozvod'!Názvy_tlače</vt:lpstr>
      <vt:lpstr>'Rekapitulácia stavby'!Názvy_tlače</vt:lpstr>
      <vt:lpstr>'1 - Rekonštrukcia strechy'!Oblasť_tlače</vt:lpstr>
      <vt:lpstr>'2 - Oprava fasády'!Oblasť_tlače</vt:lpstr>
      <vt:lpstr>'3 - Sanačné omietky Inter...'!Oblasť_tlače</vt:lpstr>
      <vt:lpstr>'4 - Oprava omietok Rozlúč...'!Oblasť_tlače</vt:lpstr>
      <vt:lpstr>'5 - Výkop ryhy + lapač st...'!Oblasť_tlače</vt:lpstr>
      <vt:lpstr>'6 - Bleskozvod'!Oblasť_tlače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PETERHUSENICA\Peter</dc:creator>
  <cp:lastModifiedBy>GIERTLOVÁ Renáta</cp:lastModifiedBy>
  <dcterms:created xsi:type="dcterms:W3CDTF">2022-02-14T10:28:10Z</dcterms:created>
  <dcterms:modified xsi:type="dcterms:W3CDTF">2022-03-07T10:09:36Z</dcterms:modified>
</cp:coreProperties>
</file>